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jco2-my.sharepoint.com/personal/joana_costa_jco2_onmicrosoft_com/Documents/Ambiente de Trabalho/"/>
    </mc:Choice>
  </mc:AlternateContent>
  <xr:revisionPtr revIDLastSave="11" documentId="13_ncr:1_{C15BDEC1-FB2D-AA4F-8B0C-837232C0197D}" xr6:coauthVersionLast="47" xr6:coauthVersionMax="47" xr10:uidLastSave="{B7F96D57-C122-4873-823C-D228D6C65E9E}"/>
  <bookViews>
    <workbookView xWindow="-120" yWindow="-120" windowWidth="29040" windowHeight="15720" xr2:uid="{00000000-000D-0000-FFFF-FFFF00000000}"/>
  </bookViews>
  <sheets>
    <sheet name="Calculator" sheetId="2" r:id="rId1"/>
    <sheet name="Revision Log" sheetId="1" state="hidden" r:id="rId2"/>
    <sheet name="Reserved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23" i="2"/>
  <c r="F19" i="2" l="1"/>
  <c r="F18" i="2"/>
  <c r="F24" i="2"/>
  <c r="J4" i="3"/>
  <c r="J5" i="3"/>
  <c r="J6" i="3"/>
  <c r="J7" i="3"/>
  <c r="J8" i="3"/>
  <c r="J9" i="3"/>
  <c r="J10" i="3"/>
  <c r="J11" i="3"/>
  <c r="J3" i="3"/>
  <c r="F20" i="1" l="1"/>
  <c r="H20" i="1"/>
  <c r="G20" i="1"/>
  <c r="F28" i="2"/>
  <c r="F25" i="2" l="1"/>
  <c r="F17" i="2"/>
  <c r="F16" i="2"/>
  <c r="F10" i="2"/>
  <c r="F9" i="2"/>
  <c r="F20" i="2" l="1"/>
  <c r="F13" i="2"/>
  <c r="F29" i="2"/>
  <c r="E35" i="2" l="1"/>
  <c r="F35" i="2" s="1"/>
  <c r="E32" i="2"/>
  <c r="E34" i="2"/>
  <c r="F32" i="2" l="1"/>
  <c r="F34" i="2"/>
</calcChain>
</file>

<file path=xl/sharedStrings.xml><?xml version="1.0" encoding="utf-8"?>
<sst xmlns="http://schemas.openxmlformats.org/spreadsheetml/2006/main" count="131" uniqueCount="100">
  <si>
    <t>Liq Receiver Model</t>
  </si>
  <si>
    <t>Revisions</t>
  </si>
  <si>
    <t>UM</t>
  </si>
  <si>
    <t>dm3 (Litres)</t>
  </si>
  <si>
    <t>kg's</t>
  </si>
  <si>
    <t>Precharged Oil</t>
  </si>
  <si>
    <t xml:space="preserve">ml </t>
  </si>
  <si>
    <t>Save it on your PC before starting to use</t>
  </si>
  <si>
    <t>Liquid Receiver model</t>
  </si>
  <si>
    <t>***Please, check always the online version to be sure you are using the most updated one***</t>
  </si>
  <si>
    <t>Use &amp; fill out ONLY the yellow cells</t>
  </si>
  <si>
    <t>Notes for using this calculator:</t>
  </si>
  <si>
    <t>Pipework</t>
  </si>
  <si>
    <t>Metres</t>
  </si>
  <si>
    <t>kg</t>
  </si>
  <si>
    <t>LIQUID LINE</t>
  </si>
  <si>
    <t>1. Select or enter only using yellow cells</t>
  </si>
  <si>
    <t>Liquid Line 3/8" (120 bar K65)</t>
  </si>
  <si>
    <t>Liquid Line 1/2" (120 bar K65)</t>
  </si>
  <si>
    <t>Sub Total Liquid</t>
  </si>
  <si>
    <t>SUCTION LINE</t>
  </si>
  <si>
    <t>Suction Line 3/8" (120 bar K65)</t>
  </si>
  <si>
    <t>Suction Line 1/2" (120 bar K65)</t>
  </si>
  <si>
    <t>Suction Line 5/8" (120 bar K65)</t>
  </si>
  <si>
    <t>Sub Total Suction</t>
  </si>
  <si>
    <t>STANDING CHARGE</t>
  </si>
  <si>
    <t>Receiver</t>
  </si>
  <si>
    <t>Sub Total CUBO</t>
  </si>
  <si>
    <t>EVAPORATORS</t>
  </si>
  <si>
    <t>Sub Total Evaps</t>
  </si>
  <si>
    <t>UNIT MODEL</t>
  </si>
  <si>
    <t xml:space="preserve">Gas cooler 75m approx. (assume 25% liquid) 1300 </t>
  </si>
  <si>
    <t>0,85 dm3 (Assume 25% liquid: 0,21kg)</t>
  </si>
  <si>
    <t>Hold-up Inner Volume PHE (AQUA):</t>
  </si>
  <si>
    <t>Evap Outlet</t>
  </si>
  <si>
    <t>Average Density</t>
  </si>
  <si>
    <t>Exp Outlet</t>
  </si>
  <si>
    <r>
      <t>kg/m</t>
    </r>
    <r>
      <rPr>
        <vertAlign val="superscript"/>
        <sz val="11"/>
        <color theme="1"/>
        <rFont val="Arial"/>
        <family val="2"/>
      </rPr>
      <t>3</t>
    </r>
  </si>
  <si>
    <t>Source: Danfoss Coolselector2</t>
  </si>
  <si>
    <t>15 L</t>
  </si>
  <si>
    <t>37 L</t>
  </si>
  <si>
    <t xml:space="preserve">UMT </t>
  </si>
  <si>
    <t>BAT.GC MCQ2   0722A5402065521CO104 REV.B</t>
  </si>
  <si>
    <t>A3G500 AD01-58 (EBM)</t>
  </si>
  <si>
    <t>BAT.GC MCQ2         0722A5404065521CO106</t>
  </si>
  <si>
    <t>UMT</t>
  </si>
  <si>
    <t>BAT.GC MCQ3         0722A5403121521CO109</t>
  </si>
  <si>
    <t>BAT.GC UMT BT     722A5402065521CO2(3+3)</t>
  </si>
  <si>
    <r>
      <t>Oggetto:</t>
    </r>
    <r>
      <rPr>
        <sz val="10"/>
        <color theme="1"/>
        <rFont val="Segoe UI"/>
        <family val="2"/>
      </rPr>
      <t xml:space="preserve"> R: volumi batterie </t>
    </r>
  </si>
  <si>
    <t>SCM p/n</t>
  </si>
  <si>
    <t>Modine P/n</t>
  </si>
  <si>
    <t>Volume tot [l]</t>
  </si>
  <si>
    <t>B02332</t>
  </si>
  <si>
    <t>D96470</t>
  </si>
  <si>
    <t>D96523</t>
  </si>
  <si>
    <t>B00793</t>
  </si>
  <si>
    <t>D98836</t>
  </si>
  <si>
    <t>D97448</t>
  </si>
  <si>
    <t>D97749</t>
  </si>
  <si>
    <t>D97809</t>
  </si>
  <si>
    <t>D97273</t>
  </si>
  <si>
    <t>D97274</t>
  </si>
  <si>
    <t>UMT 036 MTDX</t>
  </si>
  <si>
    <t>UMT 075 MTDX</t>
  </si>
  <si>
    <t>UMT 120 MTDX</t>
  </si>
  <si>
    <t>UMT 150 MTDX</t>
  </si>
  <si>
    <t>UMT 190 MTDX</t>
  </si>
  <si>
    <t>UMT 030 BTDX</t>
  </si>
  <si>
    <t>UMT 035 BTDX</t>
  </si>
  <si>
    <t>UMT 036 BTDX</t>
  </si>
  <si>
    <t>UMT 120 BTDX</t>
  </si>
  <si>
    <t>Unit Model</t>
  </si>
  <si>
    <t>GC code</t>
  </si>
  <si>
    <t>GC description</t>
  </si>
  <si>
    <t>Fans</t>
  </si>
  <si>
    <t>GC volume (L)</t>
  </si>
  <si>
    <t>Note: Il modello del GC 4408210 NON è piu’ utilizzato</t>
  </si>
  <si>
    <t>25% carica residua nel GC (kg)</t>
  </si>
  <si>
    <t>Gas Cooler</t>
  </si>
  <si>
    <t>Liquid Line5/8" (120 bar K65)</t>
  </si>
  <si>
    <t>Liquid Line 7/8" (120 bar K65)</t>
  </si>
  <si>
    <t>Suction Line 7/8" (120 bar K65)</t>
  </si>
  <si>
    <t>Volume di refrigerante residuo nella suction: considerato l'8%  del volume del piping</t>
  </si>
  <si>
    <t>2. Using the drop down menu select the unit model</t>
  </si>
  <si>
    <t>4. Enter your system pipe lengths in meters ensuring you select the correct sizes and pressure rating</t>
  </si>
  <si>
    <t>6. The calculator will give a total charge and acceptable limits</t>
  </si>
  <si>
    <t>Volume max sicurezza ricevitore: 70%</t>
  </si>
  <si>
    <t>Oil approved: POE Reniso Fuchs C85E or Fuchs BSE 85 K</t>
  </si>
  <si>
    <t>Cubo2 Plus are precharged with Oil. Additional oil can be added according to how it is coming back from the evaporators</t>
  </si>
  <si>
    <t>Total evaporators volume</t>
  </si>
  <si>
    <t>v1.1 - First revision of Charge Calculator</t>
  </si>
  <si>
    <t>Standing Charge Liquid Receiver = 3Lt (sia per il 15 sia per il 37lt)</t>
  </si>
  <si>
    <t>37 Lt model is available just as an OPTION</t>
  </si>
  <si>
    <r>
      <t>3. Using the drop down menu select the 15L or 37L receiver CUBO</t>
    </r>
    <r>
      <rPr>
        <vertAlign val="subscript"/>
        <sz val="10"/>
        <color theme="1"/>
        <rFont val="Aptos Light"/>
      </rPr>
      <t>2</t>
    </r>
    <r>
      <rPr>
        <sz val="10"/>
        <color theme="1"/>
        <rFont val="Aptos Light"/>
      </rPr>
      <t xml:space="preserve"> Plus condensing unit</t>
    </r>
  </si>
  <si>
    <r>
      <t>5. Use the drop down menu to enter the evaporator charge as either kg's or of dm</t>
    </r>
    <r>
      <rPr>
        <vertAlign val="superscript"/>
        <sz val="10"/>
        <color theme="1"/>
        <rFont val="Aptos Light"/>
      </rPr>
      <t>3</t>
    </r>
    <r>
      <rPr>
        <sz val="10"/>
        <color theme="1"/>
        <rFont val="Aptos Light"/>
      </rPr>
      <t xml:space="preserve"> / litres - use the evaporators manufacturers information </t>
    </r>
  </si>
  <si>
    <r>
      <t xml:space="preserve">Total Charge </t>
    </r>
    <r>
      <rPr>
        <b/>
        <sz val="12"/>
        <color theme="1"/>
        <rFont val="Aptos Light"/>
      </rPr>
      <t>(minimum charge is 4kg)</t>
    </r>
  </si>
  <si>
    <r>
      <t xml:space="preserve">Pumpdown from E2V    MUST BE </t>
    </r>
    <r>
      <rPr>
        <b/>
        <sz val="14"/>
        <color rgb="FFFF0000"/>
        <rFont val="Aptos Light"/>
      </rPr>
      <t>≤ 25kg for 37L and ≤ 10 for 15L</t>
    </r>
  </si>
  <si>
    <r>
      <rPr>
        <b/>
        <sz val="14"/>
        <color theme="1"/>
        <rFont val="Aptos Light"/>
      </rPr>
      <t>Pumpdown from CU Liquid Outlet</t>
    </r>
    <r>
      <rPr>
        <b/>
        <sz val="11"/>
        <color theme="1"/>
        <rFont val="Aptos Light"/>
      </rPr>
      <t xml:space="preserve"> </t>
    </r>
    <r>
      <rPr>
        <b/>
        <sz val="11"/>
        <color rgb="FFFF0000"/>
        <rFont val="Aptos Light"/>
      </rPr>
      <t>≤ 25kg for 37L and ≤ 10 for 15L - If not fit ball valves on branch lines</t>
    </r>
  </si>
  <si>
    <r>
      <rPr>
        <b/>
        <sz val="22"/>
        <color theme="1"/>
        <rFont val="Aptos Light"/>
      </rPr>
      <t>Oil to Charge</t>
    </r>
    <r>
      <rPr>
        <b/>
        <sz val="11"/>
        <color theme="1"/>
        <rFont val="Aptos Light"/>
      </rPr>
      <t xml:space="preserve"> (POE)</t>
    </r>
  </si>
  <si>
    <r>
      <t>CUBO</t>
    </r>
    <r>
      <rPr>
        <b/>
        <vertAlign val="subscript"/>
        <sz val="18"/>
        <color rgb="FF06CB5E"/>
        <rFont val="Aptos Light"/>
      </rPr>
      <t>2</t>
    </r>
    <r>
      <rPr>
        <b/>
        <sz val="18"/>
        <color rgb="FF06CB5E"/>
        <rFont val="Aptos Light"/>
      </rPr>
      <t xml:space="preserve"> PLUS Refrigerant Charge Calculator V 1.1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</si>
</sst>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trike/>
      <sz val="11"/>
      <color rgb="FF000000"/>
      <name val="Calibri"/>
      <family val="2"/>
    </font>
    <font>
      <sz val="11"/>
      <color theme="1"/>
      <name val="Aptos Light"/>
    </font>
    <font>
      <b/>
      <sz val="12"/>
      <color theme="1"/>
      <name val="Aptos Light"/>
    </font>
    <font>
      <sz val="11"/>
      <name val="Aptos Light"/>
    </font>
    <font>
      <b/>
      <sz val="14"/>
      <color rgb="FF000000"/>
      <name val="Aptos Light"/>
    </font>
    <font>
      <b/>
      <sz val="11"/>
      <color theme="1"/>
      <name val="Aptos Light"/>
    </font>
    <font>
      <b/>
      <i/>
      <u/>
      <sz val="12"/>
      <color rgb="FF222A35"/>
      <name val="Aptos Light"/>
    </font>
    <font>
      <b/>
      <sz val="14"/>
      <color theme="1"/>
      <name val="Aptos Light"/>
    </font>
    <font>
      <sz val="10"/>
      <color theme="1"/>
      <name val="Aptos Light"/>
    </font>
    <font>
      <b/>
      <sz val="11"/>
      <color rgb="FF000000"/>
      <name val="Aptos Light"/>
    </font>
    <font>
      <vertAlign val="subscript"/>
      <sz val="10"/>
      <color theme="1"/>
      <name val="Aptos Light"/>
    </font>
    <font>
      <sz val="18"/>
      <color theme="1"/>
      <name val="Aptos Light"/>
    </font>
    <font>
      <vertAlign val="superscript"/>
      <sz val="10"/>
      <color theme="1"/>
      <name val="Aptos Light"/>
    </font>
    <font>
      <sz val="11"/>
      <color rgb="FF000000"/>
      <name val="Aptos Light"/>
    </font>
    <font>
      <b/>
      <sz val="26"/>
      <color theme="1"/>
      <name val="Aptos Light"/>
    </font>
    <font>
      <b/>
      <sz val="20"/>
      <color theme="0"/>
      <name val="Aptos Light"/>
    </font>
    <font>
      <b/>
      <sz val="14"/>
      <color rgb="FFFF0000"/>
      <name val="Aptos Light"/>
    </font>
    <font>
      <b/>
      <sz val="20"/>
      <color theme="1"/>
      <name val="Aptos Light"/>
    </font>
    <font>
      <b/>
      <sz val="11"/>
      <color rgb="FFFF0000"/>
      <name val="Aptos Light"/>
    </font>
    <font>
      <b/>
      <sz val="18"/>
      <color theme="1"/>
      <name val="Aptos Light"/>
    </font>
    <font>
      <b/>
      <sz val="22"/>
      <color theme="1"/>
      <name val="Aptos Light"/>
    </font>
    <font>
      <b/>
      <sz val="10"/>
      <color theme="1"/>
      <name val="Aptos Light"/>
    </font>
    <font>
      <b/>
      <sz val="18"/>
      <color rgb="FF06CB5E"/>
      <name val="Aptos Light"/>
    </font>
    <font>
      <b/>
      <vertAlign val="subscript"/>
      <sz val="18"/>
      <color rgb="FF06CB5E"/>
      <name val="Aptos Light"/>
    </font>
    <font>
      <b/>
      <sz val="22"/>
      <color rgb="FF06CB5E"/>
      <name val="Aptos Light"/>
    </font>
    <font>
      <sz val="11"/>
      <color rgb="FF06CB5E"/>
      <name val="Aptos Light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rgb="FFFDE9D9"/>
        <bgColor indexed="64"/>
      </patternFill>
    </fill>
    <fill>
      <patternFill patternType="solid">
        <fgColor rgb="FFF8E9C4"/>
        <bgColor rgb="FFFFFF00"/>
      </patternFill>
    </fill>
    <fill>
      <patternFill patternType="solid">
        <fgColor theme="0" tint="-4.9989318521683403E-2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239"/>
        <bgColor rgb="FF44546A"/>
      </patternFill>
    </fill>
    <fill>
      <patternFill patternType="solid">
        <fgColor rgb="FF00223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2" borderId="27" xfId="0" applyFont="1" applyFill="1" applyBorder="1"/>
    <xf numFmtId="0" fontId="3" fillId="2" borderId="28" xfId="0" applyFont="1" applyFill="1" applyBorder="1"/>
    <xf numFmtId="0" fontId="0" fillId="3" borderId="34" xfId="0" applyFill="1" applyBorder="1"/>
    <xf numFmtId="0" fontId="9" fillId="0" borderId="0" xfId="0" applyFont="1"/>
    <xf numFmtId="0" fontId="4" fillId="4" borderId="31" xfId="0" applyFont="1" applyFill="1" applyBorder="1"/>
    <xf numFmtId="0" fontId="0" fillId="3" borderId="32" xfId="0" applyFill="1" applyBorder="1"/>
    <xf numFmtId="0" fontId="4" fillId="4" borderId="29" xfId="0" applyFont="1" applyFill="1" applyBorder="1"/>
    <xf numFmtId="0" fontId="4" fillId="4" borderId="32" xfId="0" applyFont="1" applyFill="1" applyBorder="1"/>
    <xf numFmtId="0" fontId="7" fillId="4" borderId="31" xfId="0" applyFont="1" applyFill="1" applyBorder="1"/>
    <xf numFmtId="0" fontId="5" fillId="4" borderId="32" xfId="0" applyFont="1" applyFill="1" applyBorder="1"/>
    <xf numFmtId="0" fontId="0" fillId="0" borderId="35" xfId="0" applyBorder="1"/>
    <xf numFmtId="0" fontId="9" fillId="0" borderId="35" xfId="0" applyFont="1" applyBorder="1"/>
    <xf numFmtId="0" fontId="0" fillId="3" borderId="35" xfId="0" applyFill="1" applyBorder="1"/>
    <xf numFmtId="0" fontId="9" fillId="3" borderId="35" xfId="0" applyFont="1" applyFill="1" applyBorder="1"/>
    <xf numFmtId="0" fontId="0" fillId="3" borderId="35" xfId="0" applyFill="1" applyBorder="1" applyAlignment="1">
      <alignment horizontal="center"/>
    </xf>
    <xf numFmtId="0" fontId="1" fillId="3" borderId="33" xfId="0" applyFont="1" applyFill="1" applyBorder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4" fontId="4" fillId="4" borderId="30" xfId="0" applyNumberFormat="1" applyFont="1" applyFill="1" applyBorder="1"/>
    <xf numFmtId="0" fontId="16" fillId="0" borderId="0" xfId="0" applyFont="1"/>
    <xf numFmtId="0" fontId="18" fillId="0" borderId="15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0" xfId="0" applyFont="1"/>
    <xf numFmtId="0" fontId="16" fillId="0" borderId="14" xfId="0" applyFont="1" applyBorder="1" applyAlignment="1">
      <alignment horizontal="left" vertical="center"/>
    </xf>
    <xf numFmtId="2" fontId="16" fillId="0" borderId="16" xfId="0" applyNumberFormat="1" applyFont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0" fillId="0" borderId="0" xfId="0" applyNumberFormat="1" applyFont="1"/>
    <xf numFmtId="49" fontId="16" fillId="0" borderId="0" xfId="0" applyNumberFormat="1" applyFont="1"/>
    <xf numFmtId="2" fontId="16" fillId="0" borderId="0" xfId="0" applyNumberFormat="1" applyFont="1"/>
    <xf numFmtId="0" fontId="16" fillId="0" borderId="18" xfId="0" applyFont="1" applyBorder="1" applyAlignment="1">
      <alignment horizontal="left" vertical="center"/>
    </xf>
    <xf numFmtId="2" fontId="28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" fontId="16" fillId="0" borderId="16" xfId="0" applyNumberFormat="1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wrapText="1"/>
    </xf>
    <xf numFmtId="2" fontId="29" fillId="2" borderId="23" xfId="0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9" fillId="0" borderId="0" xfId="0" applyFont="1"/>
    <xf numFmtId="0" fontId="40" fillId="0" borderId="0" xfId="0" applyFont="1"/>
    <xf numFmtId="0" fontId="19" fillId="6" borderId="16" xfId="0" applyFont="1" applyFill="1" applyBorder="1" applyAlignment="1" applyProtection="1">
      <alignment horizontal="center" vertical="center"/>
      <protection locked="0"/>
    </xf>
    <xf numFmtId="0" fontId="24" fillId="6" borderId="16" xfId="0" applyFont="1" applyFill="1" applyBorder="1" applyAlignment="1" applyProtection="1">
      <alignment horizontal="center" vertical="center"/>
      <protection locked="0"/>
    </xf>
    <xf numFmtId="49" fontId="20" fillId="7" borderId="16" xfId="0" applyNumberFormat="1" applyFont="1" applyFill="1" applyBorder="1" applyAlignment="1">
      <alignment horizontal="center" wrapText="1"/>
    </xf>
    <xf numFmtId="49" fontId="20" fillId="7" borderId="17" xfId="0" applyNumberFormat="1" applyFont="1" applyFill="1" applyBorder="1" applyAlignment="1">
      <alignment horizontal="center" wrapText="1"/>
    </xf>
    <xf numFmtId="0" fontId="20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 wrapText="1"/>
    </xf>
    <xf numFmtId="0" fontId="16" fillId="9" borderId="1" xfId="0" applyFont="1" applyFill="1" applyBorder="1"/>
    <xf numFmtId="0" fontId="16" fillId="9" borderId="3" xfId="0" applyFont="1" applyFill="1" applyBorder="1"/>
    <xf numFmtId="0" fontId="16" fillId="9" borderId="7" xfId="0" applyFont="1" applyFill="1" applyBorder="1"/>
    <xf numFmtId="0" fontId="16" fillId="9" borderId="12" xfId="0" applyFont="1" applyFill="1" applyBorder="1"/>
    <xf numFmtId="0" fontId="16" fillId="9" borderId="26" xfId="0" applyFont="1" applyFill="1" applyBorder="1"/>
    <xf numFmtId="0" fontId="16" fillId="10" borderId="0" xfId="0" applyFont="1" applyFill="1"/>
    <xf numFmtId="0" fontId="16" fillId="9" borderId="9" xfId="0" applyFont="1" applyFill="1" applyBorder="1"/>
    <xf numFmtId="0" fontId="16" fillId="9" borderId="24" xfId="0" applyFont="1" applyFill="1" applyBorder="1"/>
    <xf numFmtId="0" fontId="16" fillId="9" borderId="25" xfId="0" applyFont="1" applyFill="1" applyBorder="1"/>
    <xf numFmtId="0" fontId="26" fillId="0" borderId="14" xfId="0" applyFont="1" applyBorder="1" applyAlignment="1">
      <alignment horizontal="left" vertical="center"/>
    </xf>
    <xf numFmtId="0" fontId="18" fillId="0" borderId="18" xfId="0" applyFont="1" applyBorder="1"/>
    <xf numFmtId="0" fontId="18" fillId="0" borderId="15" xfId="0" applyFont="1" applyBorder="1"/>
    <xf numFmtId="2" fontId="16" fillId="0" borderId="2" xfId="0" applyNumberFormat="1" applyFont="1" applyBorder="1" applyAlignment="1">
      <alignment horizontal="center" vertical="center"/>
    </xf>
    <xf numFmtId="0" fontId="18" fillId="0" borderId="11" xfId="0" applyFont="1" applyBorder="1"/>
    <xf numFmtId="0" fontId="18" fillId="0" borderId="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20" fillId="0" borderId="5" xfId="0" applyFont="1" applyBorder="1" applyAlignment="1">
      <alignment horizontal="center" vertical="center"/>
    </xf>
    <xf numFmtId="0" fontId="16" fillId="0" borderId="0" xfId="0" applyFont="1"/>
    <xf numFmtId="0" fontId="18" fillId="0" borderId="6" xfId="0" applyFont="1" applyBorder="1"/>
    <xf numFmtId="0" fontId="16" fillId="0" borderId="8" xfId="0" applyFont="1" applyBorder="1" applyAlignment="1">
      <alignment horizontal="center"/>
    </xf>
    <xf numFmtId="0" fontId="18" fillId="0" borderId="13" xfId="0" applyFont="1" applyBorder="1"/>
    <xf numFmtId="0" fontId="18" fillId="0" borderId="10" xfId="0" applyFont="1" applyBorder="1"/>
    <xf numFmtId="0" fontId="16" fillId="0" borderId="14" xfId="0" applyFont="1" applyBorder="1" applyAlignment="1">
      <alignment horizontal="center" vertical="center"/>
    </xf>
    <xf numFmtId="0" fontId="20" fillId="7" borderId="14" xfId="0" applyFont="1" applyFill="1" applyBorder="1" applyAlignment="1">
      <alignment horizontal="left" vertical="center"/>
    </xf>
    <xf numFmtId="0" fontId="18" fillId="8" borderId="18" xfId="0" applyFont="1" applyFill="1" applyBorder="1"/>
    <xf numFmtId="0" fontId="18" fillId="8" borderId="15" xfId="0" applyFont="1" applyFill="1" applyBorder="1"/>
    <xf numFmtId="0" fontId="16" fillId="0" borderId="14" xfId="0" applyFont="1" applyBorder="1" applyAlignment="1">
      <alignment horizontal="left" vertical="center"/>
    </xf>
    <xf numFmtId="1" fontId="36" fillId="2" borderId="22" xfId="0" applyNumberFormat="1" applyFont="1" applyFill="1" applyBorder="1" applyAlignment="1">
      <alignment horizontal="center" vertical="center" wrapText="1"/>
    </xf>
    <xf numFmtId="1" fontId="36" fillId="2" borderId="42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49" fontId="20" fillId="7" borderId="14" xfId="0" applyNumberFormat="1" applyFont="1" applyFill="1" applyBorder="1" applyAlignment="1">
      <alignment horizontal="left" wrapText="1"/>
    </xf>
    <xf numFmtId="0" fontId="37" fillId="7" borderId="2" xfId="0" applyFont="1" applyFill="1" applyBorder="1" applyAlignment="1">
      <alignment horizontal="center" vertical="center"/>
    </xf>
    <xf numFmtId="0" fontId="37" fillId="7" borderId="11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6CB5E"/>
          <bgColor rgb="FF06CB5E"/>
        </patternFill>
      </fill>
    </dxf>
    <dxf>
      <font>
        <color theme="0"/>
      </font>
      <fill>
        <patternFill patternType="solid">
          <fgColor rgb="FF06CB5E"/>
          <bgColor rgb="FF06CB5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6CB5E"/>
          <bgColor rgb="FF06CB5E"/>
        </patternFill>
      </fill>
    </dxf>
  </dxfs>
  <tableStyles count="0" defaultTableStyle="TableStyleMedium2" defaultPivotStyle="PivotStyleLight16"/>
  <colors>
    <mruColors>
      <color rgb="FF06CB5E"/>
      <color rgb="FF002239"/>
      <color rgb="FFF8E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998"/>
  <sheetViews>
    <sheetView showGridLines="0" tabSelected="1" zoomScaleNormal="100" workbookViewId="0">
      <selection activeCell="D28" sqref="D28"/>
    </sheetView>
  </sheetViews>
  <sheetFormatPr defaultColWidth="12.625" defaultRowHeight="15" customHeight="1" x14ac:dyDescent="0.25"/>
  <cols>
    <col min="1" max="1" width="3" style="36" customWidth="1"/>
    <col min="2" max="2" width="2.625" style="36" customWidth="1"/>
    <col min="3" max="3" width="33.125" style="36" customWidth="1"/>
    <col min="4" max="4" width="12.5" style="36" customWidth="1"/>
    <col min="5" max="5" width="24.375" style="36" customWidth="1"/>
    <col min="6" max="6" width="21.125" style="36" customWidth="1"/>
    <col min="7" max="7" width="2.625" style="36" customWidth="1"/>
    <col min="8" max="8" width="4" style="36" customWidth="1"/>
    <col min="9" max="10" width="7.625" style="36" customWidth="1"/>
    <col min="11" max="11" width="14.125" style="36" bestFit="1" customWidth="1"/>
    <col min="12" max="26" width="7.625" style="36" customWidth="1"/>
    <col min="27" max="16384" width="12.625" style="36"/>
  </cols>
  <sheetData>
    <row r="1" spans="2:15" ht="14.25" customHeight="1" x14ac:dyDescent="0.25">
      <c r="B1" s="76"/>
    </row>
    <row r="2" spans="2:15" ht="14.25" customHeight="1" x14ac:dyDescent="0.25">
      <c r="B2" s="71"/>
      <c r="C2" s="72"/>
      <c r="D2" s="72"/>
      <c r="E2" s="72"/>
      <c r="F2" s="72"/>
      <c r="G2" s="73"/>
    </row>
    <row r="3" spans="2:15" ht="44.1" customHeight="1" x14ac:dyDescent="0.45">
      <c r="B3" s="77"/>
      <c r="C3" s="105" t="s">
        <v>99</v>
      </c>
      <c r="D3" s="106"/>
      <c r="E3" s="106"/>
      <c r="F3" s="107"/>
      <c r="G3" s="74"/>
      <c r="J3" s="63" t="s">
        <v>7</v>
      </c>
    </row>
    <row r="4" spans="2:15" ht="22.5" customHeight="1" x14ac:dyDescent="0.25">
      <c r="B4" s="77"/>
      <c r="C4" s="102" t="s">
        <v>30</v>
      </c>
      <c r="D4" s="98"/>
      <c r="E4" s="65" t="s">
        <v>65</v>
      </c>
      <c r="F4" s="69"/>
      <c r="G4" s="74"/>
      <c r="J4" s="64"/>
    </row>
    <row r="5" spans="2:15" ht="28.35" customHeight="1" x14ac:dyDescent="0.45">
      <c r="B5" s="77"/>
      <c r="C5" s="102" t="s">
        <v>8</v>
      </c>
      <c r="D5" s="98"/>
      <c r="E5" s="65" t="s">
        <v>39</v>
      </c>
      <c r="F5" s="70" t="s">
        <v>92</v>
      </c>
      <c r="G5" s="74"/>
      <c r="J5" s="63" t="s">
        <v>9</v>
      </c>
    </row>
    <row r="6" spans="2:15" ht="22.5" customHeight="1" x14ac:dyDescent="0.3">
      <c r="B6" s="77"/>
      <c r="C6" s="103" t="s">
        <v>10</v>
      </c>
      <c r="D6" s="97"/>
      <c r="E6" s="97"/>
      <c r="F6" s="98"/>
      <c r="G6" s="74"/>
      <c r="J6" s="38" t="s">
        <v>11</v>
      </c>
    </row>
    <row r="7" spans="2:15" ht="14.25" customHeight="1" x14ac:dyDescent="0.25">
      <c r="B7" s="77"/>
      <c r="C7" s="104" t="s">
        <v>12</v>
      </c>
      <c r="D7" s="98"/>
      <c r="E7" s="67" t="s">
        <v>13</v>
      </c>
      <c r="F7" s="68" t="s">
        <v>14</v>
      </c>
      <c r="G7" s="74"/>
    </row>
    <row r="8" spans="2:15" ht="14.25" customHeight="1" x14ac:dyDescent="0.25">
      <c r="B8" s="77"/>
      <c r="C8" s="96" t="s">
        <v>15</v>
      </c>
      <c r="D8" s="97"/>
      <c r="E8" s="97"/>
      <c r="F8" s="98"/>
      <c r="G8" s="74"/>
      <c r="J8" s="39" t="s">
        <v>16</v>
      </c>
      <c r="K8" s="40"/>
      <c r="L8" s="40"/>
      <c r="M8" s="40"/>
      <c r="N8" s="40"/>
      <c r="O8" s="40"/>
    </row>
    <row r="9" spans="2:15" ht="14.25" customHeight="1" x14ac:dyDescent="0.25">
      <c r="B9" s="77"/>
      <c r="C9" s="99" t="s">
        <v>17</v>
      </c>
      <c r="D9" s="82"/>
      <c r="E9" s="66">
        <v>0</v>
      </c>
      <c r="F9" s="42">
        <f>E9*0.0455</f>
        <v>0</v>
      </c>
      <c r="G9" s="74"/>
      <c r="J9" s="39" t="s">
        <v>83</v>
      </c>
      <c r="O9" s="40"/>
    </row>
    <row r="10" spans="2:15" ht="14.25" customHeight="1" x14ac:dyDescent="0.25">
      <c r="B10" s="77"/>
      <c r="C10" s="99" t="s">
        <v>18</v>
      </c>
      <c r="D10" s="82"/>
      <c r="E10" s="66">
        <v>0</v>
      </c>
      <c r="F10" s="42">
        <f>E10*0.0814</f>
        <v>0</v>
      </c>
      <c r="G10" s="74"/>
      <c r="J10" s="39" t="s">
        <v>93</v>
      </c>
      <c r="K10" s="40"/>
      <c r="L10" s="40"/>
      <c r="M10" s="40"/>
      <c r="N10" s="40"/>
      <c r="O10" s="40"/>
    </row>
    <row r="11" spans="2:15" ht="14.25" customHeight="1" x14ac:dyDescent="0.25">
      <c r="B11" s="77"/>
      <c r="C11" s="41" t="s">
        <v>79</v>
      </c>
      <c r="D11" s="37"/>
      <c r="E11" s="66">
        <v>0</v>
      </c>
      <c r="F11" s="42">
        <f>E11*0.143</f>
        <v>0</v>
      </c>
      <c r="G11" s="74"/>
      <c r="J11" s="39" t="s">
        <v>84</v>
      </c>
      <c r="K11" s="40"/>
      <c r="L11" s="40"/>
      <c r="M11" s="40"/>
      <c r="N11" s="40"/>
      <c r="O11" s="40"/>
    </row>
    <row r="12" spans="2:15" ht="14.25" customHeight="1" x14ac:dyDescent="0.25">
      <c r="B12" s="77"/>
      <c r="C12" s="99" t="s">
        <v>80</v>
      </c>
      <c r="D12" s="82"/>
      <c r="E12" s="66">
        <v>0</v>
      </c>
      <c r="F12" s="42">
        <f>E12*0.279</f>
        <v>0</v>
      </c>
      <c r="G12" s="74"/>
      <c r="J12" s="39"/>
      <c r="K12" s="40"/>
      <c r="L12" s="40"/>
      <c r="M12" s="40"/>
      <c r="N12" s="40"/>
      <c r="O12" s="40"/>
    </row>
    <row r="13" spans="2:15" ht="24" x14ac:dyDescent="0.25">
      <c r="B13" s="77"/>
      <c r="C13" s="80" t="s">
        <v>19</v>
      </c>
      <c r="D13" s="81"/>
      <c r="E13" s="82"/>
      <c r="F13" s="43">
        <f>SUM(F9:F12)</f>
        <v>0</v>
      </c>
      <c r="G13" s="74"/>
      <c r="J13" s="44" t="s">
        <v>94</v>
      </c>
      <c r="K13" s="40"/>
      <c r="L13" s="40"/>
      <c r="M13" s="40"/>
      <c r="N13" s="40"/>
      <c r="O13" s="40"/>
    </row>
    <row r="14" spans="2:15" ht="14.25" customHeight="1" x14ac:dyDescent="0.25">
      <c r="B14" s="77"/>
      <c r="C14" s="95"/>
      <c r="D14" s="81"/>
      <c r="E14" s="81"/>
      <c r="F14" s="82"/>
      <c r="G14" s="74"/>
      <c r="J14" s="39" t="s">
        <v>85</v>
      </c>
      <c r="K14" s="40"/>
      <c r="L14" s="40"/>
      <c r="M14" s="40"/>
      <c r="N14" s="40"/>
    </row>
    <row r="15" spans="2:15" ht="14.25" customHeight="1" x14ac:dyDescent="0.25">
      <c r="B15" s="77"/>
      <c r="C15" s="96" t="s">
        <v>20</v>
      </c>
      <c r="D15" s="97"/>
      <c r="E15" s="97"/>
      <c r="F15" s="98"/>
      <c r="G15" s="74"/>
      <c r="J15" s="45"/>
      <c r="K15" s="46"/>
      <c r="L15" s="46"/>
    </row>
    <row r="16" spans="2:15" ht="14.25" customHeight="1" x14ac:dyDescent="0.25">
      <c r="B16" s="77"/>
      <c r="C16" s="99" t="s">
        <v>21</v>
      </c>
      <c r="D16" s="82"/>
      <c r="E16" s="66">
        <v>0</v>
      </c>
      <c r="F16" s="42">
        <f>E16*0.0037</f>
        <v>0</v>
      </c>
      <c r="G16" s="74"/>
      <c r="J16" s="46"/>
      <c r="K16" s="46"/>
      <c r="L16" s="46"/>
    </row>
    <row r="17" spans="2:23" ht="14.25" customHeight="1" x14ac:dyDescent="0.25">
      <c r="B17" s="77"/>
      <c r="C17" s="99" t="s">
        <v>22</v>
      </c>
      <c r="D17" s="81"/>
      <c r="E17" s="66">
        <v>0</v>
      </c>
      <c r="F17" s="42">
        <f>E17*0.0066</f>
        <v>0</v>
      </c>
      <c r="G17" s="74"/>
      <c r="H17" s="47"/>
      <c r="J17" s="46"/>
      <c r="K17" s="46"/>
      <c r="L17" s="46"/>
    </row>
    <row r="18" spans="2:23" ht="14.25" customHeight="1" x14ac:dyDescent="0.25">
      <c r="B18" s="77"/>
      <c r="C18" s="41" t="s">
        <v>23</v>
      </c>
      <c r="D18" s="48"/>
      <c r="E18" s="66">
        <v>0</v>
      </c>
      <c r="F18" s="42">
        <f>E18*0.0104</f>
        <v>0</v>
      </c>
      <c r="G18" s="74"/>
      <c r="H18" s="47"/>
      <c r="J18" s="46"/>
      <c r="K18" s="46"/>
      <c r="L18" s="46"/>
    </row>
    <row r="19" spans="2:23" ht="14.25" customHeight="1" x14ac:dyDescent="0.25">
      <c r="B19" s="77"/>
      <c r="C19" s="41" t="s">
        <v>81</v>
      </c>
      <c r="D19" s="48"/>
      <c r="E19" s="66">
        <v>0</v>
      </c>
      <c r="F19" s="42">
        <f>E19*0.0223</f>
        <v>0</v>
      </c>
      <c r="G19" s="74"/>
      <c r="H19" s="47"/>
      <c r="J19" s="46"/>
      <c r="K19" s="46"/>
      <c r="L19" s="46"/>
    </row>
    <row r="20" spans="2:23" ht="24" x14ac:dyDescent="0.25">
      <c r="B20" s="77"/>
      <c r="C20" s="80" t="s">
        <v>24</v>
      </c>
      <c r="D20" s="81"/>
      <c r="E20" s="82"/>
      <c r="F20" s="43">
        <f>SUM(F16:F19)</f>
        <v>0</v>
      </c>
      <c r="G20" s="74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2:23" ht="14.25" customHeight="1" x14ac:dyDescent="0.25">
      <c r="B21" s="77"/>
      <c r="C21" s="95"/>
      <c r="D21" s="81"/>
      <c r="E21" s="81"/>
      <c r="F21" s="82"/>
      <c r="G21" s="74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2:23" ht="14.25" customHeight="1" x14ac:dyDescent="0.25">
      <c r="B22" s="77"/>
      <c r="C22" s="96" t="s">
        <v>25</v>
      </c>
      <c r="D22" s="97"/>
      <c r="E22" s="97"/>
      <c r="F22" s="98"/>
      <c r="G22" s="74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2:23" ht="14.25" customHeight="1" x14ac:dyDescent="0.25">
      <c r="B23" s="77"/>
      <c r="C23" s="99" t="s">
        <v>26</v>
      </c>
      <c r="D23" s="81"/>
      <c r="E23" s="82"/>
      <c r="F23" s="42">
        <f>IF(E5="15 L",3,3)</f>
        <v>3</v>
      </c>
      <c r="G23" s="74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2:23" ht="14.25" customHeight="1" x14ac:dyDescent="0.25">
      <c r="B24" s="77"/>
      <c r="C24" s="99" t="s">
        <v>78</v>
      </c>
      <c r="D24" s="81"/>
      <c r="E24" s="82"/>
      <c r="F24" s="49">
        <f>IF(E4="UMT 075 MTDX",1.9,IF(E4="UMT 120 MTDX",1.9,IF(E4="UMT 036 MTDX",1.9,IF(E4="UMT 150 MTDX",2.475,IF(E4="UMT 190 MTDX",2.475,1.15)))))</f>
        <v>2.4750000000000001</v>
      </c>
      <c r="G24" s="74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2:23" ht="24" x14ac:dyDescent="0.25">
      <c r="B25" s="77"/>
      <c r="C25" s="80" t="s">
        <v>27</v>
      </c>
      <c r="D25" s="81"/>
      <c r="E25" s="82"/>
      <c r="F25" s="43">
        <f>F24+F23</f>
        <v>5.4749999999999996</v>
      </c>
      <c r="G25" s="74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2:23" ht="14.25" customHeight="1" x14ac:dyDescent="0.25">
      <c r="B26" s="77"/>
      <c r="C26" s="95"/>
      <c r="D26" s="81"/>
      <c r="E26" s="81"/>
      <c r="F26" s="82"/>
      <c r="G26" s="74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2:23" ht="14.25" customHeight="1" x14ac:dyDescent="0.25">
      <c r="B27" s="77"/>
      <c r="C27" s="96" t="s">
        <v>28</v>
      </c>
      <c r="D27" s="97"/>
      <c r="E27" s="97"/>
      <c r="F27" s="98"/>
      <c r="G27" s="74"/>
      <c r="H27" s="46"/>
      <c r="I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2:23" ht="14.25" customHeight="1" x14ac:dyDescent="0.25">
      <c r="B28" s="77"/>
      <c r="C28" s="50" t="s">
        <v>89</v>
      </c>
      <c r="D28" s="66" t="s">
        <v>3</v>
      </c>
      <c r="E28" s="66"/>
      <c r="F28" s="51">
        <f>(IF(D28="dm3 (Litres)",(E28/1000*300.13),E28))</f>
        <v>0</v>
      </c>
      <c r="G28" s="74"/>
      <c r="H28" s="46"/>
      <c r="I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2:23" ht="24" x14ac:dyDescent="0.25">
      <c r="B29" s="77"/>
      <c r="C29" s="80" t="s">
        <v>29</v>
      </c>
      <c r="D29" s="81"/>
      <c r="E29" s="82"/>
      <c r="F29" s="52">
        <f>SUM(F28:F28)</f>
        <v>0</v>
      </c>
      <c r="G29" s="74"/>
      <c r="H29" s="46"/>
      <c r="I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2:23" ht="14.25" customHeight="1" x14ac:dyDescent="0.25">
      <c r="B30" s="77"/>
      <c r="C30" s="83"/>
      <c r="D30" s="84"/>
      <c r="E30" s="84"/>
      <c r="F30" s="85"/>
      <c r="G30" s="74"/>
      <c r="H30" s="46"/>
      <c r="I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2:23" ht="14.25" customHeight="1" x14ac:dyDescent="0.25">
      <c r="B31" s="77"/>
      <c r="C31" s="86"/>
      <c r="D31" s="87"/>
      <c r="E31" s="87"/>
      <c r="F31" s="88"/>
      <c r="G31" s="74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2:23" ht="50.25" x14ac:dyDescent="0.25">
      <c r="B32" s="77"/>
      <c r="C32" s="53" t="s">
        <v>95</v>
      </c>
      <c r="D32" s="54" t="s">
        <v>14</v>
      </c>
      <c r="E32" s="54">
        <f>F29+F25+F20+F13</f>
        <v>5.4749999999999996</v>
      </c>
      <c r="F32" s="55" t="str">
        <f>IF($E$5="37 L",(IF(E34&gt;25,"Stop! Charge Exceeded","ok")),(IF(E34&gt;10,"!","ok")))</f>
        <v>ok</v>
      </c>
      <c r="G32" s="74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2:23" ht="14.25" customHeight="1" x14ac:dyDescent="0.25">
      <c r="B33" s="77"/>
      <c r="C33" s="89"/>
      <c r="D33" s="90"/>
      <c r="E33" s="90"/>
      <c r="F33" s="91"/>
      <c r="G33" s="74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2:23" ht="56.25" x14ac:dyDescent="0.25">
      <c r="B34" s="77"/>
      <c r="C34" s="56" t="s">
        <v>96</v>
      </c>
      <c r="D34" s="54" t="s">
        <v>14</v>
      </c>
      <c r="E34" s="54">
        <f>F29+F23+F20</f>
        <v>3</v>
      </c>
      <c r="F34" s="57" t="str">
        <f>IF($E$5="37 L",(IF(E34&gt;25,"Not Allowed! Must be ≤ 25kg","ok")),(IF(E34&gt;10,"Not Allowed! Must be ≤ 10kg","ok")))</f>
        <v>ok</v>
      </c>
      <c r="G34" s="74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2:23" ht="67.5" x14ac:dyDescent="0.25">
      <c r="B35" s="77"/>
      <c r="C35" s="58" t="s">
        <v>97</v>
      </c>
      <c r="D35" s="54" t="s">
        <v>14</v>
      </c>
      <c r="E35" s="54">
        <f>F29+F23+F20+F13</f>
        <v>3</v>
      </c>
      <c r="F35" s="57" t="str">
        <f>IF($E$5="37 L",(IF(E35&gt;25,"Fit ball valves on branch lines","ok")),(IF(E35&gt;10,"Fit ball valves on branch lines","ok")))</f>
        <v>ok</v>
      </c>
      <c r="G35" s="74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2:23" ht="21" customHeight="1" thickTop="1" thickBot="1" x14ac:dyDescent="0.3">
      <c r="B36" s="77"/>
      <c r="C36" s="59"/>
      <c r="D36" s="60"/>
      <c r="E36" s="60"/>
      <c r="F36" s="61"/>
      <c r="G36" s="74"/>
    </row>
    <row r="37" spans="2:23" ht="66.75" customHeight="1" thickTop="1" thickBot="1" x14ac:dyDescent="0.3">
      <c r="B37" s="77"/>
      <c r="C37" s="58" t="s">
        <v>98</v>
      </c>
      <c r="D37" s="100" t="s">
        <v>88</v>
      </c>
      <c r="E37" s="101"/>
      <c r="F37" s="62" t="s">
        <v>87</v>
      </c>
      <c r="G37" s="74"/>
    </row>
    <row r="38" spans="2:23" ht="14.25" customHeight="1" thickTop="1" x14ac:dyDescent="0.25">
      <c r="B38" s="77"/>
      <c r="C38" s="92"/>
      <c r="D38" s="93"/>
      <c r="E38" s="93"/>
      <c r="F38" s="94"/>
      <c r="G38" s="74"/>
    </row>
    <row r="39" spans="2:23" ht="14.25" customHeight="1" x14ac:dyDescent="0.25">
      <c r="B39" s="78"/>
      <c r="C39" s="79"/>
      <c r="D39" s="79"/>
      <c r="E39" s="79"/>
      <c r="F39" s="79"/>
      <c r="G39" s="75"/>
    </row>
    <row r="40" spans="2:23" ht="14.25" customHeight="1" x14ac:dyDescent="0.25"/>
    <row r="41" spans="2:23" ht="14.25" customHeight="1" x14ac:dyDescent="0.25"/>
    <row r="42" spans="2:23" ht="14.25" customHeight="1" x14ac:dyDescent="0.25"/>
    <row r="43" spans="2:23" ht="14.25" customHeight="1" x14ac:dyDescent="0.25"/>
    <row r="44" spans="2:23" ht="14.25" customHeight="1" x14ac:dyDescent="0.25"/>
    <row r="45" spans="2:23" ht="14.25" customHeight="1" x14ac:dyDescent="0.25"/>
    <row r="46" spans="2:23" ht="14.25" customHeight="1" x14ac:dyDescent="0.25"/>
    <row r="47" spans="2:23" ht="14.25" customHeight="1" x14ac:dyDescent="0.25"/>
    <row r="48" spans="2:23" ht="14.25" customHeight="1" x14ac:dyDescent="0.25"/>
    <row r="49" s="36" customFormat="1" ht="14.25" customHeight="1" x14ac:dyDescent="0.25"/>
    <row r="50" s="36" customFormat="1" ht="14.25" customHeight="1" x14ac:dyDescent="0.25"/>
    <row r="51" s="36" customFormat="1" ht="14.25" customHeight="1" x14ac:dyDescent="0.25"/>
    <row r="52" s="36" customFormat="1" ht="14.25" customHeight="1" x14ac:dyDescent="0.25"/>
    <row r="53" s="36" customFormat="1" ht="14.25" customHeight="1" x14ac:dyDescent="0.25"/>
    <row r="54" s="36" customFormat="1" ht="14.25" customHeight="1" x14ac:dyDescent="0.25"/>
    <row r="55" s="36" customFormat="1" ht="14.25" customHeight="1" x14ac:dyDescent="0.25"/>
    <row r="56" s="36" customFormat="1" ht="14.25" customHeight="1" x14ac:dyDescent="0.25"/>
    <row r="57" s="36" customFormat="1" ht="14.25" customHeight="1" x14ac:dyDescent="0.25"/>
    <row r="58" s="36" customFormat="1" ht="14.25" customHeight="1" x14ac:dyDescent="0.25"/>
    <row r="59" s="36" customFormat="1" ht="14.25" customHeight="1" x14ac:dyDescent="0.25"/>
    <row r="60" s="36" customFormat="1" ht="14.25" customHeight="1" x14ac:dyDescent="0.25"/>
    <row r="61" s="36" customFormat="1" ht="14.25" customHeight="1" x14ac:dyDescent="0.25"/>
    <row r="62" s="36" customFormat="1" ht="14.25" customHeight="1" x14ac:dyDescent="0.25"/>
    <row r="63" s="36" customFormat="1" ht="14.25" customHeight="1" x14ac:dyDescent="0.25"/>
    <row r="64" s="36" customFormat="1" ht="14.25" customHeight="1" x14ac:dyDescent="0.25"/>
    <row r="65" s="36" customFormat="1" ht="14.25" customHeight="1" x14ac:dyDescent="0.25"/>
    <row r="66" s="36" customFormat="1" ht="14.25" customHeight="1" x14ac:dyDescent="0.25"/>
    <row r="67" s="36" customFormat="1" ht="14.25" customHeight="1" x14ac:dyDescent="0.25"/>
    <row r="68" s="36" customFormat="1" ht="14.25" customHeight="1" x14ac:dyDescent="0.25"/>
    <row r="69" s="36" customFormat="1" ht="14.25" customHeight="1" x14ac:dyDescent="0.25"/>
    <row r="70" s="36" customFormat="1" ht="14.25" customHeight="1" x14ac:dyDescent="0.25"/>
    <row r="71" s="36" customFormat="1" ht="14.25" customHeight="1" x14ac:dyDescent="0.25"/>
    <row r="72" s="36" customFormat="1" ht="14.25" customHeight="1" x14ac:dyDescent="0.25"/>
    <row r="73" s="36" customFormat="1" ht="14.25" customHeight="1" x14ac:dyDescent="0.25"/>
    <row r="74" s="36" customFormat="1" ht="14.25" customHeight="1" x14ac:dyDescent="0.25"/>
    <row r="75" s="36" customFormat="1" ht="14.25" customHeight="1" x14ac:dyDescent="0.25"/>
    <row r="76" s="36" customFormat="1" ht="14.25" customHeight="1" x14ac:dyDescent="0.25"/>
    <row r="77" s="36" customFormat="1" ht="14.25" customHeight="1" x14ac:dyDescent="0.25"/>
    <row r="78" s="36" customFormat="1" ht="14.25" customHeight="1" x14ac:dyDescent="0.25"/>
    <row r="79" s="36" customFormat="1" ht="14.25" customHeight="1" x14ac:dyDescent="0.25"/>
    <row r="80" s="36" customFormat="1" ht="14.25" customHeight="1" x14ac:dyDescent="0.25"/>
    <row r="81" s="36" customFormat="1" ht="14.25" customHeight="1" x14ac:dyDescent="0.25"/>
    <row r="82" s="36" customFormat="1" ht="14.25" customHeight="1" x14ac:dyDescent="0.25"/>
    <row r="83" s="36" customFormat="1" ht="14.25" customHeight="1" x14ac:dyDescent="0.25"/>
    <row r="84" s="36" customFormat="1" ht="14.25" customHeight="1" x14ac:dyDescent="0.25"/>
    <row r="85" s="36" customFormat="1" ht="14.25" customHeight="1" x14ac:dyDescent="0.25"/>
    <row r="86" s="36" customFormat="1" ht="14.25" customHeight="1" x14ac:dyDescent="0.25"/>
    <row r="87" s="36" customFormat="1" ht="14.25" customHeight="1" x14ac:dyDescent="0.25"/>
    <row r="88" s="36" customFormat="1" ht="14.25" customHeight="1" x14ac:dyDescent="0.25"/>
    <row r="89" s="36" customFormat="1" ht="14.25" customHeight="1" x14ac:dyDescent="0.25"/>
    <row r="90" s="36" customFormat="1" ht="14.25" customHeight="1" x14ac:dyDescent="0.25"/>
    <row r="91" s="36" customFormat="1" ht="14.25" customHeight="1" x14ac:dyDescent="0.25"/>
    <row r="92" s="36" customFormat="1" ht="14.25" customHeight="1" x14ac:dyDescent="0.25"/>
    <row r="93" s="36" customFormat="1" ht="14.25" customHeight="1" x14ac:dyDescent="0.25"/>
    <row r="94" s="36" customFormat="1" ht="14.25" customHeight="1" x14ac:dyDescent="0.25"/>
    <row r="95" s="36" customFormat="1" ht="14.25" customHeight="1" x14ac:dyDescent="0.25"/>
    <row r="96" s="36" customFormat="1" ht="14.25" customHeight="1" x14ac:dyDescent="0.25"/>
    <row r="97" s="36" customFormat="1" ht="14.25" customHeight="1" x14ac:dyDescent="0.25"/>
    <row r="98" s="36" customFormat="1" ht="14.25" customHeight="1" x14ac:dyDescent="0.25"/>
    <row r="99" s="36" customFormat="1" ht="14.25" customHeight="1" x14ac:dyDescent="0.25"/>
    <row r="100" s="36" customFormat="1" ht="14.25" customHeight="1" x14ac:dyDescent="0.25"/>
    <row r="101" s="36" customFormat="1" ht="14.25" customHeight="1" x14ac:dyDescent="0.25"/>
    <row r="102" s="36" customFormat="1" ht="14.25" customHeight="1" x14ac:dyDescent="0.25"/>
    <row r="103" s="36" customFormat="1" ht="14.25" customHeight="1" x14ac:dyDescent="0.25"/>
    <row r="104" s="36" customFormat="1" ht="14.25" customHeight="1" x14ac:dyDescent="0.25"/>
    <row r="105" s="36" customFormat="1" ht="14.25" customHeight="1" x14ac:dyDescent="0.25"/>
    <row r="106" s="36" customFormat="1" ht="14.25" customHeight="1" x14ac:dyDescent="0.25"/>
    <row r="107" s="36" customFormat="1" ht="14.25" customHeight="1" x14ac:dyDescent="0.25"/>
    <row r="108" s="36" customFormat="1" ht="14.25" customHeight="1" x14ac:dyDescent="0.25"/>
    <row r="109" s="36" customFormat="1" ht="14.25" customHeight="1" x14ac:dyDescent="0.25"/>
    <row r="110" s="36" customFormat="1" ht="14.25" customHeight="1" x14ac:dyDescent="0.25"/>
    <row r="111" s="36" customFormat="1" ht="14.25" customHeight="1" x14ac:dyDescent="0.25"/>
    <row r="112" s="36" customFormat="1" ht="14.25" customHeight="1" x14ac:dyDescent="0.25"/>
    <row r="113" s="36" customFormat="1" ht="14.25" customHeight="1" x14ac:dyDescent="0.25"/>
    <row r="114" s="36" customFormat="1" ht="14.25" customHeight="1" x14ac:dyDescent="0.25"/>
    <row r="115" s="36" customFormat="1" ht="14.25" customHeight="1" x14ac:dyDescent="0.25"/>
    <row r="116" s="36" customFormat="1" ht="14.25" customHeight="1" x14ac:dyDescent="0.25"/>
    <row r="117" s="36" customFormat="1" ht="14.25" customHeight="1" x14ac:dyDescent="0.25"/>
    <row r="118" s="36" customFormat="1" ht="14.25" customHeight="1" x14ac:dyDescent="0.25"/>
    <row r="119" s="36" customFormat="1" ht="14.25" customHeight="1" x14ac:dyDescent="0.25"/>
    <row r="120" s="36" customFormat="1" ht="14.25" customHeight="1" x14ac:dyDescent="0.25"/>
    <row r="121" s="36" customFormat="1" ht="14.25" customHeight="1" x14ac:dyDescent="0.25"/>
    <row r="122" s="36" customFormat="1" ht="14.25" customHeight="1" x14ac:dyDescent="0.25"/>
    <row r="123" s="36" customFormat="1" ht="14.25" customHeight="1" x14ac:dyDescent="0.25"/>
    <row r="124" s="36" customFormat="1" ht="14.25" customHeight="1" x14ac:dyDescent="0.25"/>
    <row r="125" s="36" customFormat="1" ht="14.25" customHeight="1" x14ac:dyDescent="0.25"/>
    <row r="126" s="36" customFormat="1" ht="14.25" customHeight="1" x14ac:dyDescent="0.25"/>
    <row r="127" s="36" customFormat="1" ht="14.25" customHeight="1" x14ac:dyDescent="0.25"/>
    <row r="128" s="36" customFormat="1" ht="14.25" customHeight="1" x14ac:dyDescent="0.25"/>
    <row r="129" s="36" customFormat="1" ht="14.25" customHeight="1" x14ac:dyDescent="0.25"/>
    <row r="130" s="36" customFormat="1" ht="14.25" customHeight="1" x14ac:dyDescent="0.25"/>
    <row r="131" s="36" customFormat="1" ht="14.25" customHeight="1" x14ac:dyDescent="0.25"/>
    <row r="132" s="36" customFormat="1" ht="14.25" customHeight="1" x14ac:dyDescent="0.25"/>
    <row r="133" s="36" customFormat="1" ht="14.25" customHeight="1" x14ac:dyDescent="0.25"/>
    <row r="134" s="36" customFormat="1" ht="14.25" customHeight="1" x14ac:dyDescent="0.25"/>
    <row r="135" s="36" customFormat="1" ht="14.25" customHeight="1" x14ac:dyDescent="0.25"/>
    <row r="136" s="36" customFormat="1" ht="14.25" customHeight="1" x14ac:dyDescent="0.25"/>
    <row r="137" s="36" customFormat="1" ht="14.25" customHeight="1" x14ac:dyDescent="0.25"/>
    <row r="138" s="36" customFormat="1" ht="14.25" customHeight="1" x14ac:dyDescent="0.25"/>
    <row r="139" s="36" customFormat="1" ht="14.25" customHeight="1" x14ac:dyDescent="0.25"/>
    <row r="140" s="36" customFormat="1" ht="14.25" customHeight="1" x14ac:dyDescent="0.25"/>
    <row r="141" s="36" customFormat="1" ht="14.25" customHeight="1" x14ac:dyDescent="0.25"/>
    <row r="142" s="36" customFormat="1" ht="14.25" customHeight="1" x14ac:dyDescent="0.25"/>
    <row r="143" s="36" customFormat="1" ht="14.25" customHeight="1" x14ac:dyDescent="0.25"/>
    <row r="144" s="36" customFormat="1" ht="14.25" customHeight="1" x14ac:dyDescent="0.25"/>
    <row r="145" s="36" customFormat="1" ht="14.25" customHeight="1" x14ac:dyDescent="0.25"/>
    <row r="146" s="36" customFormat="1" ht="14.25" customHeight="1" x14ac:dyDescent="0.25"/>
    <row r="147" s="36" customFormat="1" ht="14.25" customHeight="1" x14ac:dyDescent="0.25"/>
    <row r="148" s="36" customFormat="1" ht="14.25" customHeight="1" x14ac:dyDescent="0.25"/>
    <row r="149" s="36" customFormat="1" ht="14.25" customHeight="1" x14ac:dyDescent="0.25"/>
    <row r="150" s="36" customFormat="1" ht="14.25" customHeight="1" x14ac:dyDescent="0.25"/>
    <row r="151" s="36" customFormat="1" ht="14.25" customHeight="1" x14ac:dyDescent="0.25"/>
    <row r="152" s="36" customFormat="1" ht="14.25" customHeight="1" x14ac:dyDescent="0.25"/>
    <row r="153" s="36" customFormat="1" ht="14.25" customHeight="1" x14ac:dyDescent="0.25"/>
    <row r="154" s="36" customFormat="1" ht="14.25" customHeight="1" x14ac:dyDescent="0.25"/>
    <row r="155" s="36" customFormat="1" ht="14.25" customHeight="1" x14ac:dyDescent="0.25"/>
    <row r="156" s="36" customFormat="1" ht="14.25" customHeight="1" x14ac:dyDescent="0.25"/>
    <row r="157" s="36" customFormat="1" ht="14.25" customHeight="1" x14ac:dyDescent="0.25"/>
    <row r="158" s="36" customFormat="1" ht="14.25" customHeight="1" x14ac:dyDescent="0.25"/>
    <row r="159" s="36" customFormat="1" ht="14.25" customHeight="1" x14ac:dyDescent="0.25"/>
    <row r="160" s="36" customFormat="1" ht="14.25" customHeight="1" x14ac:dyDescent="0.25"/>
    <row r="161" s="36" customFormat="1" ht="14.25" customHeight="1" x14ac:dyDescent="0.25"/>
    <row r="162" s="36" customFormat="1" ht="14.25" customHeight="1" x14ac:dyDescent="0.25"/>
    <row r="163" s="36" customFormat="1" ht="14.25" customHeight="1" x14ac:dyDescent="0.25"/>
    <row r="164" s="36" customFormat="1" ht="14.25" customHeight="1" x14ac:dyDescent="0.25"/>
    <row r="165" s="36" customFormat="1" ht="14.25" customHeight="1" x14ac:dyDescent="0.25"/>
    <row r="166" s="36" customFormat="1" ht="14.25" customHeight="1" x14ac:dyDescent="0.25"/>
    <row r="167" s="36" customFormat="1" ht="14.25" customHeight="1" x14ac:dyDescent="0.25"/>
    <row r="168" s="36" customFormat="1" ht="14.25" customHeight="1" x14ac:dyDescent="0.25"/>
    <row r="169" s="36" customFormat="1" ht="14.25" customHeight="1" x14ac:dyDescent="0.25"/>
    <row r="170" s="36" customFormat="1" ht="14.25" customHeight="1" x14ac:dyDescent="0.25"/>
    <row r="171" s="36" customFormat="1" ht="14.25" customHeight="1" x14ac:dyDescent="0.25"/>
    <row r="172" s="36" customFormat="1" ht="14.25" customHeight="1" x14ac:dyDescent="0.25"/>
    <row r="173" s="36" customFormat="1" ht="14.25" customHeight="1" x14ac:dyDescent="0.25"/>
    <row r="174" s="36" customFormat="1" ht="14.25" customHeight="1" x14ac:dyDescent="0.25"/>
    <row r="175" s="36" customFormat="1" ht="14.25" customHeight="1" x14ac:dyDescent="0.25"/>
    <row r="176" s="36" customFormat="1" ht="14.25" customHeight="1" x14ac:dyDescent="0.25"/>
    <row r="177" s="36" customFormat="1" ht="14.25" customHeight="1" x14ac:dyDescent="0.25"/>
    <row r="178" s="36" customFormat="1" ht="14.25" customHeight="1" x14ac:dyDescent="0.25"/>
    <row r="179" s="36" customFormat="1" ht="14.25" customHeight="1" x14ac:dyDescent="0.25"/>
    <row r="180" s="36" customFormat="1" ht="14.25" customHeight="1" x14ac:dyDescent="0.25"/>
    <row r="181" s="36" customFormat="1" ht="14.25" customHeight="1" x14ac:dyDescent="0.25"/>
    <row r="182" s="36" customFormat="1" ht="14.25" customHeight="1" x14ac:dyDescent="0.25"/>
    <row r="183" s="36" customFormat="1" ht="14.25" customHeight="1" x14ac:dyDescent="0.25"/>
    <row r="184" s="36" customFormat="1" ht="14.25" customHeight="1" x14ac:dyDescent="0.25"/>
    <row r="185" s="36" customFormat="1" ht="14.25" customHeight="1" x14ac:dyDescent="0.25"/>
    <row r="186" s="36" customFormat="1" ht="14.25" customHeight="1" x14ac:dyDescent="0.25"/>
    <row r="187" s="36" customFormat="1" ht="14.25" customHeight="1" x14ac:dyDescent="0.25"/>
    <row r="188" s="36" customFormat="1" ht="14.25" customHeight="1" x14ac:dyDescent="0.25"/>
    <row r="189" s="36" customFormat="1" ht="14.25" customHeight="1" x14ac:dyDescent="0.25"/>
    <row r="190" s="36" customFormat="1" ht="14.25" customHeight="1" x14ac:dyDescent="0.25"/>
    <row r="191" s="36" customFormat="1" ht="14.25" customHeight="1" x14ac:dyDescent="0.25"/>
    <row r="192" s="36" customFormat="1" ht="14.25" customHeight="1" x14ac:dyDescent="0.25"/>
    <row r="193" s="36" customFormat="1" ht="14.25" customHeight="1" x14ac:dyDescent="0.25"/>
    <row r="194" s="36" customFormat="1" ht="14.25" customHeight="1" x14ac:dyDescent="0.25"/>
    <row r="195" s="36" customFormat="1" ht="14.25" customHeight="1" x14ac:dyDescent="0.25"/>
    <row r="196" s="36" customFormat="1" ht="14.25" customHeight="1" x14ac:dyDescent="0.25"/>
    <row r="197" s="36" customFormat="1" ht="14.25" customHeight="1" x14ac:dyDescent="0.25"/>
    <row r="198" s="36" customFormat="1" ht="14.25" customHeight="1" x14ac:dyDescent="0.25"/>
    <row r="199" s="36" customFormat="1" ht="14.25" customHeight="1" x14ac:dyDescent="0.25"/>
    <row r="200" s="36" customFormat="1" ht="14.25" customHeight="1" x14ac:dyDescent="0.25"/>
    <row r="201" s="36" customFormat="1" ht="14.25" customHeight="1" x14ac:dyDescent="0.25"/>
    <row r="202" s="36" customFormat="1" ht="14.25" customHeight="1" x14ac:dyDescent="0.25"/>
    <row r="203" s="36" customFormat="1" ht="14.25" customHeight="1" x14ac:dyDescent="0.25"/>
    <row r="204" s="36" customFormat="1" ht="14.25" customHeight="1" x14ac:dyDescent="0.25"/>
    <row r="205" s="36" customFormat="1" ht="14.25" customHeight="1" x14ac:dyDescent="0.25"/>
    <row r="206" s="36" customFormat="1" ht="14.25" customHeight="1" x14ac:dyDescent="0.25"/>
    <row r="207" s="36" customFormat="1" ht="14.25" customHeight="1" x14ac:dyDescent="0.25"/>
    <row r="208" s="36" customFormat="1" ht="14.25" customHeight="1" x14ac:dyDescent="0.25"/>
    <row r="209" s="36" customFormat="1" ht="14.25" customHeight="1" x14ac:dyDescent="0.25"/>
    <row r="210" s="36" customFormat="1" ht="14.25" customHeight="1" x14ac:dyDescent="0.25"/>
    <row r="211" s="36" customFormat="1" ht="14.25" customHeight="1" x14ac:dyDescent="0.25"/>
    <row r="212" s="36" customFormat="1" ht="14.25" customHeight="1" x14ac:dyDescent="0.25"/>
    <row r="213" s="36" customFormat="1" ht="14.25" customHeight="1" x14ac:dyDescent="0.25"/>
    <row r="214" s="36" customFormat="1" ht="14.25" customHeight="1" x14ac:dyDescent="0.25"/>
    <row r="215" s="36" customFormat="1" ht="14.25" customHeight="1" x14ac:dyDescent="0.25"/>
    <row r="216" s="36" customFormat="1" ht="14.25" customHeight="1" x14ac:dyDescent="0.25"/>
    <row r="217" s="36" customFormat="1" ht="14.25" customHeight="1" x14ac:dyDescent="0.25"/>
    <row r="218" s="36" customFormat="1" ht="14.25" customHeight="1" x14ac:dyDescent="0.25"/>
    <row r="219" s="36" customFormat="1" ht="14.25" customHeight="1" x14ac:dyDescent="0.25"/>
    <row r="220" s="36" customFormat="1" ht="14.25" customHeight="1" x14ac:dyDescent="0.25"/>
    <row r="221" s="36" customFormat="1" ht="14.25" customHeight="1" x14ac:dyDescent="0.25"/>
    <row r="222" s="36" customFormat="1" ht="14.25" customHeight="1" x14ac:dyDescent="0.25"/>
    <row r="223" s="36" customFormat="1" ht="14.25" customHeight="1" x14ac:dyDescent="0.25"/>
    <row r="224" s="36" customFormat="1" ht="14.25" customHeight="1" x14ac:dyDescent="0.25"/>
    <row r="225" s="36" customFormat="1" ht="14.25" customHeight="1" x14ac:dyDescent="0.25"/>
    <row r="226" s="36" customFormat="1" ht="14.25" customHeight="1" x14ac:dyDescent="0.25"/>
    <row r="227" s="36" customFormat="1" ht="14.25" customHeight="1" x14ac:dyDescent="0.25"/>
    <row r="228" s="36" customFormat="1" ht="14.25" customHeight="1" x14ac:dyDescent="0.25"/>
    <row r="229" s="36" customFormat="1" ht="14.25" customHeight="1" x14ac:dyDescent="0.25"/>
    <row r="230" s="36" customFormat="1" ht="14.25" customHeight="1" x14ac:dyDescent="0.25"/>
    <row r="231" s="36" customFormat="1" ht="14.25" customHeight="1" x14ac:dyDescent="0.25"/>
    <row r="232" s="36" customFormat="1" ht="14.25" customHeight="1" x14ac:dyDescent="0.25"/>
    <row r="233" s="36" customFormat="1" ht="14.25" customHeight="1" x14ac:dyDescent="0.25"/>
    <row r="234" s="36" customFormat="1" ht="14.25" customHeight="1" x14ac:dyDescent="0.25"/>
    <row r="235" s="36" customFormat="1" ht="14.25" customHeight="1" x14ac:dyDescent="0.25"/>
    <row r="236" s="36" customFormat="1" ht="14.25" customHeight="1" x14ac:dyDescent="0.25"/>
    <row r="237" s="36" customFormat="1" ht="14.25" customHeight="1" x14ac:dyDescent="0.25"/>
    <row r="238" s="36" customFormat="1" ht="14.25" customHeight="1" x14ac:dyDescent="0.25"/>
    <row r="239" s="36" customFormat="1" ht="14.25" customHeight="1" x14ac:dyDescent="0.25"/>
    <row r="240" s="36" customFormat="1" ht="14.25" customHeight="1" x14ac:dyDescent="0.25"/>
    <row r="241" s="36" customFormat="1" ht="14.25" customHeight="1" x14ac:dyDescent="0.25"/>
    <row r="242" s="36" customFormat="1" ht="14.25" customHeight="1" x14ac:dyDescent="0.25"/>
    <row r="243" s="36" customFormat="1" ht="14.25" customHeight="1" x14ac:dyDescent="0.25"/>
    <row r="244" s="36" customFormat="1" ht="14.25" customHeight="1" x14ac:dyDescent="0.25"/>
    <row r="245" s="36" customFormat="1" ht="14.25" customHeight="1" x14ac:dyDescent="0.25"/>
    <row r="246" s="36" customFormat="1" ht="14.25" customHeight="1" x14ac:dyDescent="0.25"/>
    <row r="247" s="36" customFormat="1" ht="14.25" customHeight="1" x14ac:dyDescent="0.25"/>
    <row r="248" s="36" customFormat="1" ht="14.25" customHeight="1" x14ac:dyDescent="0.25"/>
    <row r="249" s="36" customFormat="1" ht="14.25" customHeight="1" x14ac:dyDescent="0.25"/>
    <row r="250" s="36" customFormat="1" ht="14.25" customHeight="1" x14ac:dyDescent="0.25"/>
    <row r="251" s="36" customFormat="1" ht="14.25" customHeight="1" x14ac:dyDescent="0.25"/>
    <row r="252" s="36" customFormat="1" ht="14.25" customHeight="1" x14ac:dyDescent="0.25"/>
    <row r="253" s="36" customFormat="1" ht="14.25" customHeight="1" x14ac:dyDescent="0.25"/>
    <row r="254" s="36" customFormat="1" ht="14.25" customHeight="1" x14ac:dyDescent="0.25"/>
    <row r="255" s="36" customFormat="1" ht="14.25" customHeight="1" x14ac:dyDescent="0.25"/>
    <row r="256" s="36" customFormat="1" ht="14.25" customHeight="1" x14ac:dyDescent="0.25"/>
    <row r="257" s="36" customFormat="1" ht="14.25" customHeight="1" x14ac:dyDescent="0.25"/>
    <row r="258" s="36" customFormat="1" ht="14.25" customHeight="1" x14ac:dyDescent="0.25"/>
    <row r="259" s="36" customFormat="1" ht="14.25" customHeight="1" x14ac:dyDescent="0.25"/>
    <row r="260" s="36" customFormat="1" ht="14.25" customHeight="1" x14ac:dyDescent="0.25"/>
    <row r="261" s="36" customFormat="1" ht="14.25" customHeight="1" x14ac:dyDescent="0.25"/>
    <row r="262" s="36" customFormat="1" ht="14.25" customHeight="1" x14ac:dyDescent="0.25"/>
    <row r="263" s="36" customFormat="1" ht="14.25" customHeight="1" x14ac:dyDescent="0.25"/>
    <row r="264" s="36" customFormat="1" ht="14.25" customHeight="1" x14ac:dyDescent="0.25"/>
    <row r="265" s="36" customFormat="1" ht="14.25" customHeight="1" x14ac:dyDescent="0.25"/>
    <row r="266" s="36" customFormat="1" ht="14.25" customHeight="1" x14ac:dyDescent="0.25"/>
    <row r="267" s="36" customFormat="1" ht="14.25" customHeight="1" x14ac:dyDescent="0.25"/>
    <row r="268" s="36" customFormat="1" ht="14.25" customHeight="1" x14ac:dyDescent="0.25"/>
    <row r="269" s="36" customFormat="1" ht="14.25" customHeight="1" x14ac:dyDescent="0.25"/>
    <row r="270" s="36" customFormat="1" ht="14.25" customHeight="1" x14ac:dyDescent="0.25"/>
    <row r="271" s="36" customFormat="1" ht="14.25" customHeight="1" x14ac:dyDescent="0.25"/>
    <row r="272" s="36" customFormat="1" ht="14.25" customHeight="1" x14ac:dyDescent="0.25"/>
    <row r="273" s="36" customFormat="1" ht="14.25" customHeight="1" x14ac:dyDescent="0.25"/>
    <row r="274" s="36" customFormat="1" ht="14.25" customHeight="1" x14ac:dyDescent="0.25"/>
    <row r="275" s="36" customFormat="1" ht="14.25" customHeight="1" x14ac:dyDescent="0.25"/>
    <row r="276" s="36" customFormat="1" ht="14.25" customHeight="1" x14ac:dyDescent="0.25"/>
    <row r="277" s="36" customFormat="1" ht="14.25" customHeight="1" x14ac:dyDescent="0.25"/>
    <row r="278" s="36" customFormat="1" ht="14.25" customHeight="1" x14ac:dyDescent="0.25"/>
    <row r="279" s="36" customFormat="1" ht="14.25" customHeight="1" x14ac:dyDescent="0.25"/>
    <row r="280" s="36" customFormat="1" ht="14.25" customHeight="1" x14ac:dyDescent="0.25"/>
    <row r="281" s="36" customFormat="1" ht="14.25" customHeight="1" x14ac:dyDescent="0.25"/>
    <row r="282" s="36" customFormat="1" ht="14.25" customHeight="1" x14ac:dyDescent="0.25"/>
    <row r="283" s="36" customFormat="1" ht="14.25" customHeight="1" x14ac:dyDescent="0.25"/>
    <row r="284" s="36" customFormat="1" ht="14.25" customHeight="1" x14ac:dyDescent="0.25"/>
    <row r="285" s="36" customFormat="1" ht="14.25" customHeight="1" x14ac:dyDescent="0.25"/>
    <row r="286" s="36" customFormat="1" ht="14.25" customHeight="1" x14ac:dyDescent="0.25"/>
    <row r="287" s="36" customFormat="1" ht="14.25" customHeight="1" x14ac:dyDescent="0.25"/>
    <row r="288" s="36" customFormat="1" ht="14.25" customHeight="1" x14ac:dyDescent="0.25"/>
    <row r="289" s="36" customFormat="1" ht="14.25" customHeight="1" x14ac:dyDescent="0.25"/>
    <row r="290" s="36" customFormat="1" ht="14.25" customHeight="1" x14ac:dyDescent="0.25"/>
    <row r="291" s="36" customFormat="1" ht="14.25" customHeight="1" x14ac:dyDescent="0.25"/>
    <row r="292" s="36" customFormat="1" ht="14.25" customHeight="1" x14ac:dyDescent="0.25"/>
    <row r="293" s="36" customFormat="1" ht="14.25" customHeight="1" x14ac:dyDescent="0.25"/>
    <row r="294" s="36" customFormat="1" ht="14.25" customHeight="1" x14ac:dyDescent="0.25"/>
    <row r="295" s="36" customFormat="1" ht="14.25" customHeight="1" x14ac:dyDescent="0.25"/>
    <row r="296" s="36" customFormat="1" ht="14.25" customHeight="1" x14ac:dyDescent="0.25"/>
    <row r="297" s="36" customFormat="1" ht="14.25" customHeight="1" x14ac:dyDescent="0.25"/>
    <row r="298" s="36" customFormat="1" ht="14.25" customHeight="1" x14ac:dyDescent="0.25"/>
    <row r="299" s="36" customFormat="1" ht="14.25" customHeight="1" x14ac:dyDescent="0.25"/>
    <row r="300" s="36" customFormat="1" ht="14.25" customHeight="1" x14ac:dyDescent="0.25"/>
    <row r="301" s="36" customFormat="1" ht="14.25" customHeight="1" x14ac:dyDescent="0.25"/>
    <row r="302" s="36" customFormat="1" ht="14.25" customHeight="1" x14ac:dyDescent="0.25"/>
    <row r="303" s="36" customFormat="1" ht="14.25" customHeight="1" x14ac:dyDescent="0.25"/>
    <row r="304" s="36" customFormat="1" ht="14.25" customHeight="1" x14ac:dyDescent="0.25"/>
    <row r="305" s="36" customFormat="1" ht="14.25" customHeight="1" x14ac:dyDescent="0.25"/>
    <row r="306" s="36" customFormat="1" ht="14.25" customHeight="1" x14ac:dyDescent="0.25"/>
    <row r="307" s="36" customFormat="1" ht="14.25" customHeight="1" x14ac:dyDescent="0.25"/>
    <row r="308" s="36" customFormat="1" ht="14.25" customHeight="1" x14ac:dyDescent="0.25"/>
    <row r="309" s="36" customFormat="1" ht="14.25" customHeight="1" x14ac:dyDescent="0.25"/>
    <row r="310" s="36" customFormat="1" ht="14.25" customHeight="1" x14ac:dyDescent="0.25"/>
    <row r="311" s="36" customFormat="1" ht="14.25" customHeight="1" x14ac:dyDescent="0.25"/>
    <row r="312" s="36" customFormat="1" ht="14.25" customHeight="1" x14ac:dyDescent="0.25"/>
    <row r="313" s="36" customFormat="1" ht="14.25" customHeight="1" x14ac:dyDescent="0.25"/>
    <row r="314" s="36" customFormat="1" ht="14.25" customHeight="1" x14ac:dyDescent="0.25"/>
    <row r="315" s="36" customFormat="1" ht="14.25" customHeight="1" x14ac:dyDescent="0.25"/>
    <row r="316" s="36" customFormat="1" ht="14.25" customHeight="1" x14ac:dyDescent="0.25"/>
    <row r="317" s="36" customFormat="1" ht="14.25" customHeight="1" x14ac:dyDescent="0.25"/>
    <row r="318" s="36" customFormat="1" ht="14.25" customHeight="1" x14ac:dyDescent="0.25"/>
    <row r="319" s="36" customFormat="1" ht="14.25" customHeight="1" x14ac:dyDescent="0.25"/>
    <row r="320" s="36" customFormat="1" ht="14.25" customHeight="1" x14ac:dyDescent="0.25"/>
    <row r="321" s="36" customFormat="1" ht="14.25" customHeight="1" x14ac:dyDescent="0.25"/>
    <row r="322" s="36" customFormat="1" ht="14.25" customHeight="1" x14ac:dyDescent="0.25"/>
    <row r="323" s="36" customFormat="1" ht="14.25" customHeight="1" x14ac:dyDescent="0.25"/>
    <row r="324" s="36" customFormat="1" ht="14.25" customHeight="1" x14ac:dyDescent="0.25"/>
    <row r="325" s="36" customFormat="1" ht="14.25" customHeight="1" x14ac:dyDescent="0.25"/>
    <row r="326" s="36" customFormat="1" ht="14.25" customHeight="1" x14ac:dyDescent="0.25"/>
    <row r="327" s="36" customFormat="1" ht="14.25" customHeight="1" x14ac:dyDescent="0.25"/>
    <row r="328" s="36" customFormat="1" ht="14.25" customHeight="1" x14ac:dyDescent="0.25"/>
    <row r="329" s="36" customFormat="1" ht="14.25" customHeight="1" x14ac:dyDescent="0.25"/>
    <row r="330" s="36" customFormat="1" ht="14.25" customHeight="1" x14ac:dyDescent="0.25"/>
    <row r="331" s="36" customFormat="1" ht="14.25" customHeight="1" x14ac:dyDescent="0.25"/>
    <row r="332" s="36" customFormat="1" ht="14.25" customHeight="1" x14ac:dyDescent="0.25"/>
    <row r="333" s="36" customFormat="1" ht="14.25" customHeight="1" x14ac:dyDescent="0.25"/>
    <row r="334" s="36" customFormat="1" ht="14.25" customHeight="1" x14ac:dyDescent="0.25"/>
    <row r="335" s="36" customFormat="1" ht="14.25" customHeight="1" x14ac:dyDescent="0.25"/>
    <row r="336" s="36" customFormat="1" ht="14.25" customHeight="1" x14ac:dyDescent="0.25"/>
    <row r="337" s="36" customFormat="1" ht="14.25" customHeight="1" x14ac:dyDescent="0.25"/>
    <row r="338" s="36" customFormat="1" ht="14.25" customHeight="1" x14ac:dyDescent="0.25"/>
    <row r="339" s="36" customFormat="1" ht="14.25" customHeight="1" x14ac:dyDescent="0.25"/>
    <row r="340" s="36" customFormat="1" ht="14.25" customHeight="1" x14ac:dyDescent="0.25"/>
    <row r="341" s="36" customFormat="1" ht="14.25" customHeight="1" x14ac:dyDescent="0.25"/>
    <row r="342" s="36" customFormat="1" ht="14.25" customHeight="1" x14ac:dyDescent="0.25"/>
    <row r="343" s="36" customFormat="1" ht="14.25" customHeight="1" x14ac:dyDescent="0.25"/>
    <row r="344" s="36" customFormat="1" ht="14.25" customHeight="1" x14ac:dyDescent="0.25"/>
    <row r="345" s="36" customFormat="1" ht="14.25" customHeight="1" x14ac:dyDescent="0.25"/>
    <row r="346" s="36" customFormat="1" ht="14.25" customHeight="1" x14ac:dyDescent="0.25"/>
    <row r="347" s="36" customFormat="1" ht="14.25" customHeight="1" x14ac:dyDescent="0.25"/>
    <row r="348" s="36" customFormat="1" ht="14.25" customHeight="1" x14ac:dyDescent="0.25"/>
    <row r="349" s="36" customFormat="1" ht="14.25" customHeight="1" x14ac:dyDescent="0.25"/>
    <row r="350" s="36" customFormat="1" ht="14.25" customHeight="1" x14ac:dyDescent="0.25"/>
    <row r="351" s="36" customFormat="1" ht="14.25" customHeight="1" x14ac:dyDescent="0.25"/>
    <row r="352" s="36" customFormat="1" ht="14.25" customHeight="1" x14ac:dyDescent="0.25"/>
    <row r="353" s="36" customFormat="1" ht="14.25" customHeight="1" x14ac:dyDescent="0.25"/>
    <row r="354" s="36" customFormat="1" ht="14.25" customHeight="1" x14ac:dyDescent="0.25"/>
    <row r="355" s="36" customFormat="1" ht="14.25" customHeight="1" x14ac:dyDescent="0.25"/>
    <row r="356" s="36" customFormat="1" ht="14.25" customHeight="1" x14ac:dyDescent="0.25"/>
    <row r="357" s="36" customFormat="1" ht="14.25" customHeight="1" x14ac:dyDescent="0.25"/>
    <row r="358" s="36" customFormat="1" ht="14.25" customHeight="1" x14ac:dyDescent="0.25"/>
    <row r="359" s="36" customFormat="1" ht="14.25" customHeight="1" x14ac:dyDescent="0.25"/>
    <row r="360" s="36" customFormat="1" ht="14.25" customHeight="1" x14ac:dyDescent="0.25"/>
    <row r="361" s="36" customFormat="1" ht="14.25" customHeight="1" x14ac:dyDescent="0.25"/>
    <row r="362" s="36" customFormat="1" ht="14.25" customHeight="1" x14ac:dyDescent="0.25"/>
    <row r="363" s="36" customFormat="1" ht="14.25" customHeight="1" x14ac:dyDescent="0.25"/>
    <row r="364" s="36" customFormat="1" ht="14.25" customHeight="1" x14ac:dyDescent="0.25"/>
    <row r="365" s="36" customFormat="1" ht="14.25" customHeight="1" x14ac:dyDescent="0.25"/>
    <row r="366" s="36" customFormat="1" ht="14.25" customHeight="1" x14ac:dyDescent="0.25"/>
    <row r="367" s="36" customFormat="1" ht="14.25" customHeight="1" x14ac:dyDescent="0.25"/>
    <row r="368" s="36" customFormat="1" ht="14.25" customHeight="1" x14ac:dyDescent="0.25"/>
    <row r="369" s="36" customFormat="1" ht="14.25" customHeight="1" x14ac:dyDescent="0.25"/>
    <row r="370" s="36" customFormat="1" ht="14.25" customHeight="1" x14ac:dyDescent="0.25"/>
    <row r="371" s="36" customFormat="1" ht="14.25" customHeight="1" x14ac:dyDescent="0.25"/>
    <row r="372" s="36" customFormat="1" ht="14.25" customHeight="1" x14ac:dyDescent="0.25"/>
    <row r="373" s="36" customFormat="1" ht="14.25" customHeight="1" x14ac:dyDescent="0.25"/>
    <row r="374" s="36" customFormat="1" ht="14.25" customHeight="1" x14ac:dyDescent="0.25"/>
    <row r="375" s="36" customFormat="1" ht="14.25" customHeight="1" x14ac:dyDescent="0.25"/>
    <row r="376" s="36" customFormat="1" ht="14.25" customHeight="1" x14ac:dyDescent="0.25"/>
    <row r="377" s="36" customFormat="1" ht="14.25" customHeight="1" x14ac:dyDescent="0.25"/>
    <row r="378" s="36" customFormat="1" ht="14.25" customHeight="1" x14ac:dyDescent="0.25"/>
    <row r="379" s="36" customFormat="1" ht="14.25" customHeight="1" x14ac:dyDescent="0.25"/>
    <row r="380" s="36" customFormat="1" ht="14.25" customHeight="1" x14ac:dyDescent="0.25"/>
    <row r="381" s="36" customFormat="1" ht="14.25" customHeight="1" x14ac:dyDescent="0.25"/>
    <row r="382" s="36" customFormat="1" ht="14.25" customHeight="1" x14ac:dyDescent="0.25"/>
    <row r="383" s="36" customFormat="1" ht="14.25" customHeight="1" x14ac:dyDescent="0.25"/>
    <row r="384" s="36" customFormat="1" ht="14.25" customHeight="1" x14ac:dyDescent="0.25"/>
    <row r="385" s="36" customFormat="1" ht="14.25" customHeight="1" x14ac:dyDescent="0.25"/>
    <row r="386" s="36" customFormat="1" ht="14.25" customHeight="1" x14ac:dyDescent="0.25"/>
    <row r="387" s="36" customFormat="1" ht="14.25" customHeight="1" x14ac:dyDescent="0.25"/>
    <row r="388" s="36" customFormat="1" ht="14.25" customHeight="1" x14ac:dyDescent="0.25"/>
    <row r="389" s="36" customFormat="1" ht="14.25" customHeight="1" x14ac:dyDescent="0.25"/>
    <row r="390" s="36" customFormat="1" ht="14.25" customHeight="1" x14ac:dyDescent="0.25"/>
    <row r="391" s="36" customFormat="1" ht="14.25" customHeight="1" x14ac:dyDescent="0.25"/>
    <row r="392" s="36" customFormat="1" ht="14.25" customHeight="1" x14ac:dyDescent="0.25"/>
    <row r="393" s="36" customFormat="1" ht="14.25" customHeight="1" x14ac:dyDescent="0.25"/>
    <row r="394" s="36" customFormat="1" ht="14.25" customHeight="1" x14ac:dyDescent="0.25"/>
    <row r="395" s="36" customFormat="1" ht="14.25" customHeight="1" x14ac:dyDescent="0.25"/>
    <row r="396" s="36" customFormat="1" ht="14.25" customHeight="1" x14ac:dyDescent="0.25"/>
    <row r="397" s="36" customFormat="1" ht="14.25" customHeight="1" x14ac:dyDescent="0.25"/>
    <row r="398" s="36" customFormat="1" ht="14.25" customHeight="1" x14ac:dyDescent="0.25"/>
    <row r="399" s="36" customFormat="1" ht="14.25" customHeight="1" x14ac:dyDescent="0.25"/>
    <row r="400" s="36" customFormat="1" ht="14.25" customHeight="1" x14ac:dyDescent="0.25"/>
    <row r="401" s="36" customFormat="1" ht="14.25" customHeight="1" x14ac:dyDescent="0.25"/>
    <row r="402" s="36" customFormat="1" ht="14.25" customHeight="1" x14ac:dyDescent="0.25"/>
    <row r="403" s="36" customFormat="1" ht="14.25" customHeight="1" x14ac:dyDescent="0.25"/>
    <row r="404" s="36" customFormat="1" ht="14.25" customHeight="1" x14ac:dyDescent="0.25"/>
    <row r="405" s="36" customFormat="1" ht="14.25" customHeight="1" x14ac:dyDescent="0.25"/>
    <row r="406" s="36" customFormat="1" ht="14.25" customHeight="1" x14ac:dyDescent="0.25"/>
    <row r="407" s="36" customFormat="1" ht="14.25" customHeight="1" x14ac:dyDescent="0.25"/>
    <row r="408" s="36" customFormat="1" ht="14.25" customHeight="1" x14ac:dyDescent="0.25"/>
    <row r="409" s="36" customFormat="1" ht="14.25" customHeight="1" x14ac:dyDescent="0.25"/>
    <row r="410" s="36" customFormat="1" ht="14.25" customHeight="1" x14ac:dyDescent="0.25"/>
    <row r="411" s="36" customFormat="1" ht="14.25" customHeight="1" x14ac:dyDescent="0.25"/>
    <row r="412" s="36" customFormat="1" ht="14.25" customHeight="1" x14ac:dyDescent="0.25"/>
    <row r="413" s="36" customFormat="1" ht="14.25" customHeight="1" x14ac:dyDescent="0.25"/>
    <row r="414" s="36" customFormat="1" ht="14.25" customHeight="1" x14ac:dyDescent="0.25"/>
    <row r="415" s="36" customFormat="1" ht="14.25" customHeight="1" x14ac:dyDescent="0.25"/>
    <row r="416" s="36" customFormat="1" ht="14.25" customHeight="1" x14ac:dyDescent="0.25"/>
    <row r="417" s="36" customFormat="1" ht="14.25" customHeight="1" x14ac:dyDescent="0.25"/>
    <row r="418" s="36" customFormat="1" ht="14.25" customHeight="1" x14ac:dyDescent="0.25"/>
    <row r="419" s="36" customFormat="1" ht="14.25" customHeight="1" x14ac:dyDescent="0.25"/>
    <row r="420" s="36" customFormat="1" ht="14.25" customHeight="1" x14ac:dyDescent="0.25"/>
    <row r="421" s="36" customFormat="1" ht="14.25" customHeight="1" x14ac:dyDescent="0.25"/>
    <row r="422" s="36" customFormat="1" ht="14.25" customHeight="1" x14ac:dyDescent="0.25"/>
    <row r="423" s="36" customFormat="1" ht="14.25" customHeight="1" x14ac:dyDescent="0.25"/>
    <row r="424" s="36" customFormat="1" ht="14.25" customHeight="1" x14ac:dyDescent="0.25"/>
    <row r="425" s="36" customFormat="1" ht="14.25" customHeight="1" x14ac:dyDescent="0.25"/>
    <row r="426" s="36" customFormat="1" ht="14.25" customHeight="1" x14ac:dyDescent="0.25"/>
    <row r="427" s="36" customFormat="1" ht="14.25" customHeight="1" x14ac:dyDescent="0.25"/>
    <row r="428" s="36" customFormat="1" ht="14.25" customHeight="1" x14ac:dyDescent="0.25"/>
    <row r="429" s="36" customFormat="1" ht="14.25" customHeight="1" x14ac:dyDescent="0.25"/>
    <row r="430" s="36" customFormat="1" ht="14.25" customHeight="1" x14ac:dyDescent="0.25"/>
    <row r="431" s="36" customFormat="1" ht="14.25" customHeight="1" x14ac:dyDescent="0.25"/>
    <row r="432" s="36" customFormat="1" ht="14.25" customHeight="1" x14ac:dyDescent="0.25"/>
    <row r="433" s="36" customFormat="1" ht="14.25" customHeight="1" x14ac:dyDescent="0.25"/>
    <row r="434" s="36" customFormat="1" ht="14.25" customHeight="1" x14ac:dyDescent="0.25"/>
    <row r="435" s="36" customFormat="1" ht="14.25" customHeight="1" x14ac:dyDescent="0.25"/>
    <row r="436" s="36" customFormat="1" ht="14.25" customHeight="1" x14ac:dyDescent="0.25"/>
    <row r="437" s="36" customFormat="1" ht="14.25" customHeight="1" x14ac:dyDescent="0.25"/>
    <row r="438" s="36" customFormat="1" ht="14.25" customHeight="1" x14ac:dyDescent="0.25"/>
    <row r="439" s="36" customFormat="1" ht="14.25" customHeight="1" x14ac:dyDescent="0.25"/>
    <row r="440" s="36" customFormat="1" ht="14.25" customHeight="1" x14ac:dyDescent="0.25"/>
    <row r="441" s="36" customFormat="1" ht="14.25" customHeight="1" x14ac:dyDescent="0.25"/>
    <row r="442" s="36" customFormat="1" ht="14.25" customHeight="1" x14ac:dyDescent="0.25"/>
    <row r="443" s="36" customFormat="1" ht="14.25" customHeight="1" x14ac:dyDescent="0.25"/>
    <row r="444" s="36" customFormat="1" ht="14.25" customHeight="1" x14ac:dyDescent="0.25"/>
    <row r="445" s="36" customFormat="1" ht="14.25" customHeight="1" x14ac:dyDescent="0.25"/>
    <row r="446" s="36" customFormat="1" ht="14.25" customHeight="1" x14ac:dyDescent="0.25"/>
    <row r="447" s="36" customFormat="1" ht="14.25" customHeight="1" x14ac:dyDescent="0.25"/>
    <row r="448" s="36" customFormat="1" ht="14.25" customHeight="1" x14ac:dyDescent="0.25"/>
    <row r="449" s="36" customFormat="1" ht="14.25" customHeight="1" x14ac:dyDescent="0.25"/>
    <row r="450" s="36" customFormat="1" ht="14.25" customHeight="1" x14ac:dyDescent="0.25"/>
    <row r="451" s="36" customFormat="1" ht="14.25" customHeight="1" x14ac:dyDescent="0.25"/>
    <row r="452" s="36" customFormat="1" ht="14.25" customHeight="1" x14ac:dyDescent="0.25"/>
    <row r="453" s="36" customFormat="1" ht="14.25" customHeight="1" x14ac:dyDescent="0.25"/>
    <row r="454" s="36" customFormat="1" ht="14.25" customHeight="1" x14ac:dyDescent="0.25"/>
    <row r="455" s="36" customFormat="1" ht="14.25" customHeight="1" x14ac:dyDescent="0.25"/>
    <row r="456" s="36" customFormat="1" ht="14.25" customHeight="1" x14ac:dyDescent="0.25"/>
    <row r="457" s="36" customFormat="1" ht="14.25" customHeight="1" x14ac:dyDescent="0.25"/>
    <row r="458" s="36" customFormat="1" ht="14.25" customHeight="1" x14ac:dyDescent="0.25"/>
    <row r="459" s="36" customFormat="1" ht="14.25" customHeight="1" x14ac:dyDescent="0.25"/>
    <row r="460" s="36" customFormat="1" ht="14.25" customHeight="1" x14ac:dyDescent="0.25"/>
    <row r="461" s="36" customFormat="1" ht="14.25" customHeight="1" x14ac:dyDescent="0.25"/>
    <row r="462" s="36" customFormat="1" ht="14.25" customHeight="1" x14ac:dyDescent="0.25"/>
    <row r="463" s="36" customFormat="1" ht="14.25" customHeight="1" x14ac:dyDescent="0.25"/>
    <row r="464" s="36" customFormat="1" ht="14.25" customHeight="1" x14ac:dyDescent="0.25"/>
    <row r="465" s="36" customFormat="1" ht="14.25" customHeight="1" x14ac:dyDescent="0.25"/>
    <row r="466" s="36" customFormat="1" ht="14.25" customHeight="1" x14ac:dyDescent="0.25"/>
    <row r="467" s="36" customFormat="1" ht="14.25" customHeight="1" x14ac:dyDescent="0.25"/>
    <row r="468" s="36" customFormat="1" ht="14.25" customHeight="1" x14ac:dyDescent="0.25"/>
    <row r="469" s="36" customFormat="1" ht="14.25" customHeight="1" x14ac:dyDescent="0.25"/>
    <row r="470" s="36" customFormat="1" ht="14.25" customHeight="1" x14ac:dyDescent="0.25"/>
    <row r="471" s="36" customFormat="1" ht="14.25" customHeight="1" x14ac:dyDescent="0.25"/>
    <row r="472" s="36" customFormat="1" ht="14.25" customHeight="1" x14ac:dyDescent="0.25"/>
    <row r="473" s="36" customFormat="1" ht="14.25" customHeight="1" x14ac:dyDescent="0.25"/>
    <row r="474" s="36" customFormat="1" ht="14.25" customHeight="1" x14ac:dyDescent="0.25"/>
    <row r="475" s="36" customFormat="1" ht="14.25" customHeight="1" x14ac:dyDescent="0.25"/>
    <row r="476" s="36" customFormat="1" ht="14.25" customHeight="1" x14ac:dyDescent="0.25"/>
    <row r="477" s="36" customFormat="1" ht="14.25" customHeight="1" x14ac:dyDescent="0.25"/>
    <row r="478" s="36" customFormat="1" ht="14.25" customHeight="1" x14ac:dyDescent="0.25"/>
    <row r="479" s="36" customFormat="1" ht="14.25" customHeight="1" x14ac:dyDescent="0.25"/>
    <row r="480" s="36" customFormat="1" ht="14.25" customHeight="1" x14ac:dyDescent="0.25"/>
    <row r="481" s="36" customFormat="1" ht="14.25" customHeight="1" x14ac:dyDescent="0.25"/>
    <row r="482" s="36" customFormat="1" ht="14.25" customHeight="1" x14ac:dyDescent="0.25"/>
    <row r="483" s="36" customFormat="1" ht="14.25" customHeight="1" x14ac:dyDescent="0.25"/>
    <row r="484" s="36" customFormat="1" ht="14.25" customHeight="1" x14ac:dyDescent="0.25"/>
    <row r="485" s="36" customFormat="1" ht="14.25" customHeight="1" x14ac:dyDescent="0.25"/>
    <row r="486" s="36" customFormat="1" ht="14.25" customHeight="1" x14ac:dyDescent="0.25"/>
    <row r="487" s="36" customFormat="1" ht="14.25" customHeight="1" x14ac:dyDescent="0.25"/>
    <row r="488" s="36" customFormat="1" ht="14.25" customHeight="1" x14ac:dyDescent="0.25"/>
    <row r="489" s="36" customFormat="1" ht="14.25" customHeight="1" x14ac:dyDescent="0.25"/>
    <row r="490" s="36" customFormat="1" ht="14.25" customHeight="1" x14ac:dyDescent="0.25"/>
    <row r="491" s="36" customFormat="1" ht="14.25" customHeight="1" x14ac:dyDescent="0.25"/>
    <row r="492" s="36" customFormat="1" ht="14.25" customHeight="1" x14ac:dyDescent="0.25"/>
    <row r="493" s="36" customFormat="1" ht="14.25" customHeight="1" x14ac:dyDescent="0.25"/>
    <row r="494" s="36" customFormat="1" ht="14.25" customHeight="1" x14ac:dyDescent="0.25"/>
    <row r="495" s="36" customFormat="1" ht="14.25" customHeight="1" x14ac:dyDescent="0.25"/>
    <row r="496" s="36" customFormat="1" ht="14.25" customHeight="1" x14ac:dyDescent="0.25"/>
    <row r="497" s="36" customFormat="1" ht="14.25" customHeight="1" x14ac:dyDescent="0.25"/>
    <row r="498" s="36" customFormat="1" ht="14.25" customHeight="1" x14ac:dyDescent="0.25"/>
    <row r="499" s="36" customFormat="1" ht="14.25" customHeight="1" x14ac:dyDescent="0.25"/>
    <row r="500" s="36" customFormat="1" ht="14.25" customHeight="1" x14ac:dyDescent="0.25"/>
    <row r="501" s="36" customFormat="1" ht="14.25" customHeight="1" x14ac:dyDescent="0.25"/>
    <row r="502" s="36" customFormat="1" ht="14.25" customHeight="1" x14ac:dyDescent="0.25"/>
    <row r="503" s="36" customFormat="1" ht="14.25" customHeight="1" x14ac:dyDescent="0.25"/>
    <row r="504" s="36" customFormat="1" ht="14.25" customHeight="1" x14ac:dyDescent="0.25"/>
    <row r="505" s="36" customFormat="1" ht="14.25" customHeight="1" x14ac:dyDescent="0.25"/>
    <row r="506" s="36" customFormat="1" ht="14.25" customHeight="1" x14ac:dyDescent="0.25"/>
    <row r="507" s="36" customFormat="1" ht="14.25" customHeight="1" x14ac:dyDescent="0.25"/>
    <row r="508" s="36" customFormat="1" ht="14.25" customHeight="1" x14ac:dyDescent="0.25"/>
    <row r="509" s="36" customFormat="1" ht="14.25" customHeight="1" x14ac:dyDescent="0.25"/>
    <row r="510" s="36" customFormat="1" ht="14.25" customHeight="1" x14ac:dyDescent="0.25"/>
    <row r="511" s="36" customFormat="1" ht="14.25" customHeight="1" x14ac:dyDescent="0.25"/>
    <row r="512" s="36" customFormat="1" ht="14.25" customHeight="1" x14ac:dyDescent="0.25"/>
    <row r="513" s="36" customFormat="1" ht="14.25" customHeight="1" x14ac:dyDescent="0.25"/>
    <row r="514" s="36" customFormat="1" ht="14.25" customHeight="1" x14ac:dyDescent="0.25"/>
    <row r="515" s="36" customFormat="1" ht="14.25" customHeight="1" x14ac:dyDescent="0.25"/>
    <row r="516" s="36" customFormat="1" ht="14.25" customHeight="1" x14ac:dyDescent="0.25"/>
    <row r="517" s="36" customFormat="1" ht="14.25" customHeight="1" x14ac:dyDescent="0.25"/>
    <row r="518" s="36" customFormat="1" ht="14.25" customHeight="1" x14ac:dyDescent="0.25"/>
    <row r="519" s="36" customFormat="1" ht="14.25" customHeight="1" x14ac:dyDescent="0.25"/>
    <row r="520" s="36" customFormat="1" ht="14.25" customHeight="1" x14ac:dyDescent="0.25"/>
    <row r="521" s="36" customFormat="1" ht="14.25" customHeight="1" x14ac:dyDescent="0.25"/>
    <row r="522" s="36" customFormat="1" ht="14.25" customHeight="1" x14ac:dyDescent="0.25"/>
    <row r="523" s="36" customFormat="1" ht="14.25" customHeight="1" x14ac:dyDescent="0.25"/>
    <row r="524" s="36" customFormat="1" ht="14.25" customHeight="1" x14ac:dyDescent="0.25"/>
    <row r="525" s="36" customFormat="1" ht="14.25" customHeight="1" x14ac:dyDescent="0.25"/>
    <row r="526" s="36" customFormat="1" ht="14.25" customHeight="1" x14ac:dyDescent="0.25"/>
    <row r="527" s="36" customFormat="1" ht="14.25" customHeight="1" x14ac:dyDescent="0.25"/>
    <row r="528" s="36" customFormat="1" ht="14.25" customHeight="1" x14ac:dyDescent="0.25"/>
    <row r="529" s="36" customFormat="1" ht="14.25" customHeight="1" x14ac:dyDescent="0.25"/>
    <row r="530" s="36" customFormat="1" ht="14.25" customHeight="1" x14ac:dyDescent="0.25"/>
    <row r="531" s="36" customFormat="1" ht="14.25" customHeight="1" x14ac:dyDescent="0.25"/>
    <row r="532" s="36" customFormat="1" ht="14.25" customHeight="1" x14ac:dyDescent="0.25"/>
    <row r="533" s="36" customFormat="1" ht="14.25" customHeight="1" x14ac:dyDescent="0.25"/>
    <row r="534" s="36" customFormat="1" ht="14.25" customHeight="1" x14ac:dyDescent="0.25"/>
    <row r="535" s="36" customFormat="1" ht="14.25" customHeight="1" x14ac:dyDescent="0.25"/>
    <row r="536" s="36" customFormat="1" ht="14.25" customHeight="1" x14ac:dyDescent="0.25"/>
    <row r="537" s="36" customFormat="1" ht="14.25" customHeight="1" x14ac:dyDescent="0.25"/>
    <row r="538" s="36" customFormat="1" ht="14.25" customHeight="1" x14ac:dyDescent="0.25"/>
    <row r="539" s="36" customFormat="1" ht="14.25" customHeight="1" x14ac:dyDescent="0.25"/>
    <row r="540" s="36" customFormat="1" ht="14.25" customHeight="1" x14ac:dyDescent="0.25"/>
    <row r="541" s="36" customFormat="1" ht="14.25" customHeight="1" x14ac:dyDescent="0.25"/>
    <row r="542" s="36" customFormat="1" ht="14.25" customHeight="1" x14ac:dyDescent="0.25"/>
    <row r="543" s="36" customFormat="1" ht="14.25" customHeight="1" x14ac:dyDescent="0.25"/>
    <row r="544" s="36" customFormat="1" ht="14.25" customHeight="1" x14ac:dyDescent="0.25"/>
    <row r="545" s="36" customFormat="1" ht="14.25" customHeight="1" x14ac:dyDescent="0.25"/>
    <row r="546" s="36" customFormat="1" ht="14.25" customHeight="1" x14ac:dyDescent="0.25"/>
    <row r="547" s="36" customFormat="1" ht="14.25" customHeight="1" x14ac:dyDescent="0.25"/>
    <row r="548" s="36" customFormat="1" ht="14.25" customHeight="1" x14ac:dyDescent="0.25"/>
    <row r="549" s="36" customFormat="1" ht="14.25" customHeight="1" x14ac:dyDescent="0.25"/>
    <row r="550" s="36" customFormat="1" ht="14.25" customHeight="1" x14ac:dyDescent="0.25"/>
    <row r="551" s="36" customFormat="1" ht="14.25" customHeight="1" x14ac:dyDescent="0.25"/>
    <row r="552" s="36" customFormat="1" ht="14.25" customHeight="1" x14ac:dyDescent="0.25"/>
    <row r="553" s="36" customFormat="1" ht="14.25" customHeight="1" x14ac:dyDescent="0.25"/>
    <row r="554" s="36" customFormat="1" ht="14.25" customHeight="1" x14ac:dyDescent="0.25"/>
    <row r="555" s="36" customFormat="1" ht="14.25" customHeight="1" x14ac:dyDescent="0.25"/>
    <row r="556" s="36" customFormat="1" ht="14.25" customHeight="1" x14ac:dyDescent="0.25"/>
    <row r="557" s="36" customFormat="1" ht="14.25" customHeight="1" x14ac:dyDescent="0.25"/>
    <row r="558" s="36" customFormat="1" ht="14.25" customHeight="1" x14ac:dyDescent="0.25"/>
    <row r="559" s="36" customFormat="1" ht="14.25" customHeight="1" x14ac:dyDescent="0.25"/>
    <row r="560" s="36" customFormat="1" ht="14.25" customHeight="1" x14ac:dyDescent="0.25"/>
    <row r="561" s="36" customFormat="1" ht="14.25" customHeight="1" x14ac:dyDescent="0.25"/>
    <row r="562" s="36" customFormat="1" ht="14.25" customHeight="1" x14ac:dyDescent="0.25"/>
    <row r="563" s="36" customFormat="1" ht="14.25" customHeight="1" x14ac:dyDescent="0.25"/>
    <row r="564" s="36" customFormat="1" ht="14.25" customHeight="1" x14ac:dyDescent="0.25"/>
    <row r="565" s="36" customFormat="1" ht="14.25" customHeight="1" x14ac:dyDescent="0.25"/>
    <row r="566" s="36" customFormat="1" ht="14.25" customHeight="1" x14ac:dyDescent="0.25"/>
    <row r="567" s="36" customFormat="1" ht="14.25" customHeight="1" x14ac:dyDescent="0.25"/>
    <row r="568" s="36" customFormat="1" ht="14.25" customHeight="1" x14ac:dyDescent="0.25"/>
    <row r="569" s="36" customFormat="1" ht="14.25" customHeight="1" x14ac:dyDescent="0.25"/>
    <row r="570" s="36" customFormat="1" ht="14.25" customHeight="1" x14ac:dyDescent="0.25"/>
    <row r="571" s="36" customFormat="1" ht="14.25" customHeight="1" x14ac:dyDescent="0.25"/>
    <row r="572" s="36" customFormat="1" ht="14.25" customHeight="1" x14ac:dyDescent="0.25"/>
    <row r="573" s="36" customFormat="1" ht="14.25" customHeight="1" x14ac:dyDescent="0.25"/>
    <row r="574" s="36" customFormat="1" ht="14.25" customHeight="1" x14ac:dyDescent="0.25"/>
    <row r="575" s="36" customFormat="1" ht="14.25" customHeight="1" x14ac:dyDescent="0.25"/>
    <row r="576" s="36" customFormat="1" ht="14.25" customHeight="1" x14ac:dyDescent="0.25"/>
    <row r="577" s="36" customFormat="1" ht="14.25" customHeight="1" x14ac:dyDescent="0.25"/>
    <row r="578" s="36" customFormat="1" ht="14.25" customHeight="1" x14ac:dyDescent="0.25"/>
    <row r="579" s="36" customFormat="1" ht="14.25" customHeight="1" x14ac:dyDescent="0.25"/>
    <row r="580" s="36" customFormat="1" ht="14.25" customHeight="1" x14ac:dyDescent="0.25"/>
    <row r="581" s="36" customFormat="1" ht="14.25" customHeight="1" x14ac:dyDescent="0.25"/>
    <row r="582" s="36" customFormat="1" ht="14.25" customHeight="1" x14ac:dyDescent="0.25"/>
    <row r="583" s="36" customFormat="1" ht="14.25" customHeight="1" x14ac:dyDescent="0.25"/>
    <row r="584" s="36" customFormat="1" ht="14.25" customHeight="1" x14ac:dyDescent="0.25"/>
    <row r="585" s="36" customFormat="1" ht="14.25" customHeight="1" x14ac:dyDescent="0.25"/>
    <row r="586" s="36" customFormat="1" ht="14.25" customHeight="1" x14ac:dyDescent="0.25"/>
    <row r="587" s="36" customFormat="1" ht="14.25" customHeight="1" x14ac:dyDescent="0.25"/>
    <row r="588" s="36" customFormat="1" ht="14.25" customHeight="1" x14ac:dyDescent="0.25"/>
    <row r="589" s="36" customFormat="1" ht="14.25" customHeight="1" x14ac:dyDescent="0.25"/>
    <row r="590" s="36" customFormat="1" ht="14.25" customHeight="1" x14ac:dyDescent="0.25"/>
    <row r="591" s="36" customFormat="1" ht="14.25" customHeight="1" x14ac:dyDescent="0.25"/>
    <row r="592" s="36" customFormat="1" ht="14.25" customHeight="1" x14ac:dyDescent="0.25"/>
    <row r="593" s="36" customFormat="1" ht="14.25" customHeight="1" x14ac:dyDescent="0.25"/>
    <row r="594" s="36" customFormat="1" ht="14.25" customHeight="1" x14ac:dyDescent="0.25"/>
    <row r="595" s="36" customFormat="1" ht="14.25" customHeight="1" x14ac:dyDescent="0.25"/>
    <row r="596" s="36" customFormat="1" ht="14.25" customHeight="1" x14ac:dyDescent="0.25"/>
    <row r="597" s="36" customFormat="1" ht="14.25" customHeight="1" x14ac:dyDescent="0.25"/>
    <row r="598" s="36" customFormat="1" ht="14.25" customHeight="1" x14ac:dyDescent="0.25"/>
    <row r="599" s="36" customFormat="1" ht="14.25" customHeight="1" x14ac:dyDescent="0.25"/>
    <row r="600" s="36" customFormat="1" ht="14.25" customHeight="1" x14ac:dyDescent="0.25"/>
    <row r="601" s="36" customFormat="1" ht="14.25" customHeight="1" x14ac:dyDescent="0.25"/>
    <row r="602" s="36" customFormat="1" ht="14.25" customHeight="1" x14ac:dyDescent="0.25"/>
    <row r="603" s="36" customFormat="1" ht="14.25" customHeight="1" x14ac:dyDescent="0.25"/>
    <row r="604" s="36" customFormat="1" ht="14.25" customHeight="1" x14ac:dyDescent="0.25"/>
    <row r="605" s="36" customFormat="1" ht="14.25" customHeight="1" x14ac:dyDescent="0.25"/>
    <row r="606" s="36" customFormat="1" ht="14.25" customHeight="1" x14ac:dyDescent="0.25"/>
    <row r="607" s="36" customFormat="1" ht="14.25" customHeight="1" x14ac:dyDescent="0.25"/>
    <row r="608" s="36" customFormat="1" ht="14.25" customHeight="1" x14ac:dyDescent="0.25"/>
    <row r="609" s="36" customFormat="1" ht="14.25" customHeight="1" x14ac:dyDescent="0.25"/>
    <row r="610" s="36" customFormat="1" ht="14.25" customHeight="1" x14ac:dyDescent="0.25"/>
    <row r="611" s="36" customFormat="1" ht="14.25" customHeight="1" x14ac:dyDescent="0.25"/>
    <row r="612" s="36" customFormat="1" ht="14.25" customHeight="1" x14ac:dyDescent="0.25"/>
    <row r="613" s="36" customFormat="1" ht="14.25" customHeight="1" x14ac:dyDescent="0.25"/>
    <row r="614" s="36" customFormat="1" ht="14.25" customHeight="1" x14ac:dyDescent="0.25"/>
    <row r="615" s="36" customFormat="1" ht="14.25" customHeight="1" x14ac:dyDescent="0.25"/>
    <row r="616" s="36" customFormat="1" ht="14.25" customHeight="1" x14ac:dyDescent="0.25"/>
    <row r="617" s="36" customFormat="1" ht="14.25" customHeight="1" x14ac:dyDescent="0.25"/>
    <row r="618" s="36" customFormat="1" ht="14.25" customHeight="1" x14ac:dyDescent="0.25"/>
    <row r="619" s="36" customFormat="1" ht="14.25" customHeight="1" x14ac:dyDescent="0.25"/>
    <row r="620" s="36" customFormat="1" ht="14.25" customHeight="1" x14ac:dyDescent="0.25"/>
    <row r="621" s="36" customFormat="1" ht="14.25" customHeight="1" x14ac:dyDescent="0.25"/>
    <row r="622" s="36" customFormat="1" ht="14.25" customHeight="1" x14ac:dyDescent="0.25"/>
    <row r="623" s="36" customFormat="1" ht="14.25" customHeight="1" x14ac:dyDescent="0.25"/>
    <row r="624" s="36" customFormat="1" ht="14.25" customHeight="1" x14ac:dyDescent="0.25"/>
    <row r="625" s="36" customFormat="1" ht="14.25" customHeight="1" x14ac:dyDescent="0.25"/>
    <row r="626" s="36" customFormat="1" ht="14.25" customHeight="1" x14ac:dyDescent="0.25"/>
    <row r="627" s="36" customFormat="1" ht="14.25" customHeight="1" x14ac:dyDescent="0.25"/>
    <row r="628" s="36" customFormat="1" ht="14.25" customHeight="1" x14ac:dyDescent="0.25"/>
    <row r="629" s="36" customFormat="1" ht="14.25" customHeight="1" x14ac:dyDescent="0.25"/>
    <row r="630" s="36" customFormat="1" ht="14.25" customHeight="1" x14ac:dyDescent="0.25"/>
    <row r="631" s="36" customFormat="1" ht="14.25" customHeight="1" x14ac:dyDescent="0.25"/>
    <row r="632" s="36" customFormat="1" ht="14.25" customHeight="1" x14ac:dyDescent="0.25"/>
    <row r="633" s="36" customFormat="1" ht="14.25" customHeight="1" x14ac:dyDescent="0.25"/>
    <row r="634" s="36" customFormat="1" ht="14.25" customHeight="1" x14ac:dyDescent="0.25"/>
    <row r="635" s="36" customFormat="1" ht="14.25" customHeight="1" x14ac:dyDescent="0.25"/>
    <row r="636" s="36" customFormat="1" ht="14.25" customHeight="1" x14ac:dyDescent="0.25"/>
    <row r="637" s="36" customFormat="1" ht="14.25" customHeight="1" x14ac:dyDescent="0.25"/>
    <row r="638" s="36" customFormat="1" ht="14.25" customHeight="1" x14ac:dyDescent="0.25"/>
    <row r="639" s="36" customFormat="1" ht="14.25" customHeight="1" x14ac:dyDescent="0.25"/>
    <row r="640" s="36" customFormat="1" ht="14.25" customHeight="1" x14ac:dyDescent="0.25"/>
    <row r="641" s="36" customFormat="1" ht="14.25" customHeight="1" x14ac:dyDescent="0.25"/>
    <row r="642" s="36" customFormat="1" ht="14.25" customHeight="1" x14ac:dyDescent="0.25"/>
    <row r="643" s="36" customFormat="1" ht="14.25" customHeight="1" x14ac:dyDescent="0.25"/>
    <row r="644" s="36" customFormat="1" ht="14.25" customHeight="1" x14ac:dyDescent="0.25"/>
    <row r="645" s="36" customFormat="1" ht="14.25" customHeight="1" x14ac:dyDescent="0.25"/>
    <row r="646" s="36" customFormat="1" ht="14.25" customHeight="1" x14ac:dyDescent="0.25"/>
    <row r="647" s="36" customFormat="1" ht="14.25" customHeight="1" x14ac:dyDescent="0.25"/>
    <row r="648" s="36" customFormat="1" ht="14.25" customHeight="1" x14ac:dyDescent="0.25"/>
    <row r="649" s="36" customFormat="1" ht="14.25" customHeight="1" x14ac:dyDescent="0.25"/>
    <row r="650" s="36" customFormat="1" ht="14.25" customHeight="1" x14ac:dyDescent="0.25"/>
    <row r="651" s="36" customFormat="1" ht="14.25" customHeight="1" x14ac:dyDescent="0.25"/>
    <row r="652" s="36" customFormat="1" ht="14.25" customHeight="1" x14ac:dyDescent="0.25"/>
    <row r="653" s="36" customFormat="1" ht="14.25" customHeight="1" x14ac:dyDescent="0.25"/>
    <row r="654" s="36" customFormat="1" ht="14.25" customHeight="1" x14ac:dyDescent="0.25"/>
    <row r="655" s="36" customFormat="1" ht="14.25" customHeight="1" x14ac:dyDescent="0.25"/>
    <row r="656" s="36" customFormat="1" ht="14.25" customHeight="1" x14ac:dyDescent="0.25"/>
    <row r="657" s="36" customFormat="1" ht="14.25" customHeight="1" x14ac:dyDescent="0.25"/>
    <row r="658" s="36" customFormat="1" ht="14.25" customHeight="1" x14ac:dyDescent="0.25"/>
    <row r="659" s="36" customFormat="1" ht="14.25" customHeight="1" x14ac:dyDescent="0.25"/>
    <row r="660" s="36" customFormat="1" ht="14.25" customHeight="1" x14ac:dyDescent="0.25"/>
    <row r="661" s="36" customFormat="1" ht="14.25" customHeight="1" x14ac:dyDescent="0.25"/>
    <row r="662" s="36" customFormat="1" ht="14.25" customHeight="1" x14ac:dyDescent="0.25"/>
    <row r="663" s="36" customFormat="1" ht="14.25" customHeight="1" x14ac:dyDescent="0.25"/>
    <row r="664" s="36" customFormat="1" ht="14.25" customHeight="1" x14ac:dyDescent="0.25"/>
    <row r="665" s="36" customFormat="1" ht="14.25" customHeight="1" x14ac:dyDescent="0.25"/>
    <row r="666" s="36" customFormat="1" ht="14.25" customHeight="1" x14ac:dyDescent="0.25"/>
    <row r="667" s="36" customFormat="1" ht="14.25" customHeight="1" x14ac:dyDescent="0.25"/>
    <row r="668" s="36" customFormat="1" ht="14.25" customHeight="1" x14ac:dyDescent="0.25"/>
    <row r="669" s="36" customFormat="1" ht="14.25" customHeight="1" x14ac:dyDescent="0.25"/>
    <row r="670" s="36" customFormat="1" ht="14.25" customHeight="1" x14ac:dyDescent="0.25"/>
    <row r="671" s="36" customFormat="1" ht="14.25" customHeight="1" x14ac:dyDescent="0.25"/>
    <row r="672" s="36" customFormat="1" ht="14.25" customHeight="1" x14ac:dyDescent="0.25"/>
    <row r="673" s="36" customFormat="1" ht="14.25" customHeight="1" x14ac:dyDescent="0.25"/>
    <row r="674" s="36" customFormat="1" ht="14.25" customHeight="1" x14ac:dyDescent="0.25"/>
    <row r="675" s="36" customFormat="1" ht="14.25" customHeight="1" x14ac:dyDescent="0.25"/>
    <row r="676" s="36" customFormat="1" ht="14.25" customHeight="1" x14ac:dyDescent="0.25"/>
    <row r="677" s="36" customFormat="1" ht="14.25" customHeight="1" x14ac:dyDescent="0.25"/>
    <row r="678" s="36" customFormat="1" ht="14.25" customHeight="1" x14ac:dyDescent="0.25"/>
    <row r="679" s="36" customFormat="1" ht="14.25" customHeight="1" x14ac:dyDescent="0.25"/>
    <row r="680" s="36" customFormat="1" ht="14.25" customHeight="1" x14ac:dyDescent="0.25"/>
    <row r="681" s="36" customFormat="1" ht="14.25" customHeight="1" x14ac:dyDescent="0.25"/>
    <row r="682" s="36" customFormat="1" ht="14.25" customHeight="1" x14ac:dyDescent="0.25"/>
    <row r="683" s="36" customFormat="1" ht="14.25" customHeight="1" x14ac:dyDescent="0.25"/>
    <row r="684" s="36" customFormat="1" ht="14.25" customHeight="1" x14ac:dyDescent="0.25"/>
    <row r="685" s="36" customFormat="1" ht="14.25" customHeight="1" x14ac:dyDescent="0.25"/>
    <row r="686" s="36" customFormat="1" ht="14.25" customHeight="1" x14ac:dyDescent="0.25"/>
    <row r="687" s="36" customFormat="1" ht="14.25" customHeight="1" x14ac:dyDescent="0.25"/>
    <row r="688" s="36" customFormat="1" ht="14.25" customHeight="1" x14ac:dyDescent="0.25"/>
    <row r="689" s="36" customFormat="1" ht="14.25" customHeight="1" x14ac:dyDescent="0.25"/>
    <row r="690" s="36" customFormat="1" ht="14.25" customHeight="1" x14ac:dyDescent="0.25"/>
    <row r="691" s="36" customFormat="1" ht="14.25" customHeight="1" x14ac:dyDescent="0.25"/>
    <row r="692" s="36" customFormat="1" ht="14.25" customHeight="1" x14ac:dyDescent="0.25"/>
    <row r="693" s="36" customFormat="1" ht="14.25" customHeight="1" x14ac:dyDescent="0.25"/>
    <row r="694" s="36" customFormat="1" ht="14.25" customHeight="1" x14ac:dyDescent="0.25"/>
    <row r="695" s="36" customFormat="1" ht="14.25" customHeight="1" x14ac:dyDescent="0.25"/>
    <row r="696" s="36" customFormat="1" ht="14.25" customHeight="1" x14ac:dyDescent="0.25"/>
    <row r="697" s="36" customFormat="1" ht="14.25" customHeight="1" x14ac:dyDescent="0.25"/>
    <row r="698" s="36" customFormat="1" ht="14.25" customHeight="1" x14ac:dyDescent="0.25"/>
    <row r="699" s="36" customFormat="1" ht="14.25" customHeight="1" x14ac:dyDescent="0.25"/>
    <row r="700" s="36" customFormat="1" ht="14.25" customHeight="1" x14ac:dyDescent="0.25"/>
    <row r="701" s="36" customFormat="1" ht="14.25" customHeight="1" x14ac:dyDescent="0.25"/>
    <row r="702" s="36" customFormat="1" ht="14.25" customHeight="1" x14ac:dyDescent="0.25"/>
    <row r="703" s="36" customFormat="1" ht="14.25" customHeight="1" x14ac:dyDescent="0.25"/>
    <row r="704" s="36" customFormat="1" ht="14.25" customHeight="1" x14ac:dyDescent="0.25"/>
    <row r="705" s="36" customFormat="1" ht="14.25" customHeight="1" x14ac:dyDescent="0.25"/>
    <row r="706" s="36" customFormat="1" ht="14.25" customHeight="1" x14ac:dyDescent="0.25"/>
    <row r="707" s="36" customFormat="1" ht="14.25" customHeight="1" x14ac:dyDescent="0.25"/>
    <row r="708" s="36" customFormat="1" ht="14.25" customHeight="1" x14ac:dyDescent="0.25"/>
    <row r="709" s="36" customFormat="1" ht="14.25" customHeight="1" x14ac:dyDescent="0.25"/>
    <row r="710" s="36" customFormat="1" ht="14.25" customHeight="1" x14ac:dyDescent="0.25"/>
    <row r="711" s="36" customFormat="1" ht="14.25" customHeight="1" x14ac:dyDescent="0.25"/>
    <row r="712" s="36" customFormat="1" ht="14.25" customHeight="1" x14ac:dyDescent="0.25"/>
    <row r="713" s="36" customFormat="1" ht="14.25" customHeight="1" x14ac:dyDescent="0.25"/>
    <row r="714" s="36" customFormat="1" ht="14.25" customHeight="1" x14ac:dyDescent="0.25"/>
    <row r="715" s="36" customFormat="1" ht="14.25" customHeight="1" x14ac:dyDescent="0.25"/>
    <row r="716" s="36" customFormat="1" ht="14.25" customHeight="1" x14ac:dyDescent="0.25"/>
    <row r="717" s="36" customFormat="1" ht="14.25" customHeight="1" x14ac:dyDescent="0.25"/>
    <row r="718" s="36" customFormat="1" ht="14.25" customHeight="1" x14ac:dyDescent="0.25"/>
    <row r="719" s="36" customFormat="1" ht="14.25" customHeight="1" x14ac:dyDescent="0.25"/>
    <row r="720" s="36" customFormat="1" ht="14.25" customHeight="1" x14ac:dyDescent="0.25"/>
    <row r="721" s="36" customFormat="1" ht="14.25" customHeight="1" x14ac:dyDescent="0.25"/>
    <row r="722" s="36" customFormat="1" ht="14.25" customHeight="1" x14ac:dyDescent="0.25"/>
    <row r="723" s="36" customFormat="1" ht="14.25" customHeight="1" x14ac:dyDescent="0.25"/>
    <row r="724" s="36" customFormat="1" ht="14.25" customHeight="1" x14ac:dyDescent="0.25"/>
    <row r="725" s="36" customFormat="1" ht="14.25" customHeight="1" x14ac:dyDescent="0.25"/>
    <row r="726" s="36" customFormat="1" ht="14.25" customHeight="1" x14ac:dyDescent="0.25"/>
    <row r="727" s="36" customFormat="1" ht="14.25" customHeight="1" x14ac:dyDescent="0.25"/>
    <row r="728" s="36" customFormat="1" ht="14.25" customHeight="1" x14ac:dyDescent="0.25"/>
    <row r="729" s="36" customFormat="1" ht="14.25" customHeight="1" x14ac:dyDescent="0.25"/>
    <row r="730" s="36" customFormat="1" ht="14.25" customHeight="1" x14ac:dyDescent="0.25"/>
    <row r="731" s="36" customFormat="1" ht="14.25" customHeight="1" x14ac:dyDescent="0.25"/>
    <row r="732" s="36" customFormat="1" ht="14.25" customHeight="1" x14ac:dyDescent="0.25"/>
    <row r="733" s="36" customFormat="1" ht="14.25" customHeight="1" x14ac:dyDescent="0.25"/>
    <row r="734" s="36" customFormat="1" ht="14.25" customHeight="1" x14ac:dyDescent="0.25"/>
    <row r="735" s="36" customFormat="1" ht="14.25" customHeight="1" x14ac:dyDescent="0.25"/>
    <row r="736" s="36" customFormat="1" ht="14.25" customHeight="1" x14ac:dyDescent="0.25"/>
    <row r="737" s="36" customFormat="1" ht="14.25" customHeight="1" x14ac:dyDescent="0.25"/>
    <row r="738" s="36" customFormat="1" ht="14.25" customHeight="1" x14ac:dyDescent="0.25"/>
    <row r="739" s="36" customFormat="1" ht="14.25" customHeight="1" x14ac:dyDescent="0.25"/>
    <row r="740" s="36" customFormat="1" ht="14.25" customHeight="1" x14ac:dyDescent="0.25"/>
    <row r="741" s="36" customFormat="1" ht="14.25" customHeight="1" x14ac:dyDescent="0.25"/>
    <row r="742" s="36" customFormat="1" ht="14.25" customHeight="1" x14ac:dyDescent="0.25"/>
    <row r="743" s="36" customFormat="1" ht="14.25" customHeight="1" x14ac:dyDescent="0.25"/>
    <row r="744" s="36" customFormat="1" ht="14.25" customHeight="1" x14ac:dyDescent="0.25"/>
    <row r="745" s="36" customFormat="1" ht="14.25" customHeight="1" x14ac:dyDescent="0.25"/>
    <row r="746" s="36" customFormat="1" ht="14.25" customHeight="1" x14ac:dyDescent="0.25"/>
    <row r="747" s="36" customFormat="1" ht="14.25" customHeight="1" x14ac:dyDescent="0.25"/>
    <row r="748" s="36" customFormat="1" ht="14.25" customHeight="1" x14ac:dyDescent="0.25"/>
    <row r="749" s="36" customFormat="1" ht="14.25" customHeight="1" x14ac:dyDescent="0.25"/>
    <row r="750" s="36" customFormat="1" ht="14.25" customHeight="1" x14ac:dyDescent="0.25"/>
    <row r="751" s="36" customFormat="1" ht="14.25" customHeight="1" x14ac:dyDescent="0.25"/>
    <row r="752" s="36" customFormat="1" ht="14.25" customHeight="1" x14ac:dyDescent="0.25"/>
    <row r="753" s="36" customFormat="1" ht="14.25" customHeight="1" x14ac:dyDescent="0.25"/>
    <row r="754" s="36" customFormat="1" ht="14.25" customHeight="1" x14ac:dyDescent="0.25"/>
    <row r="755" s="36" customFormat="1" ht="14.25" customHeight="1" x14ac:dyDescent="0.25"/>
    <row r="756" s="36" customFormat="1" ht="14.25" customHeight="1" x14ac:dyDescent="0.25"/>
    <row r="757" s="36" customFormat="1" ht="14.25" customHeight="1" x14ac:dyDescent="0.25"/>
    <row r="758" s="36" customFormat="1" ht="14.25" customHeight="1" x14ac:dyDescent="0.25"/>
    <row r="759" s="36" customFormat="1" ht="14.25" customHeight="1" x14ac:dyDescent="0.25"/>
    <row r="760" s="36" customFormat="1" ht="14.25" customHeight="1" x14ac:dyDescent="0.25"/>
    <row r="761" s="36" customFormat="1" ht="14.25" customHeight="1" x14ac:dyDescent="0.25"/>
    <row r="762" s="36" customFormat="1" ht="14.25" customHeight="1" x14ac:dyDescent="0.25"/>
    <row r="763" s="36" customFormat="1" ht="14.25" customHeight="1" x14ac:dyDescent="0.25"/>
    <row r="764" s="36" customFormat="1" ht="14.25" customHeight="1" x14ac:dyDescent="0.25"/>
    <row r="765" s="36" customFormat="1" ht="14.25" customHeight="1" x14ac:dyDescent="0.25"/>
    <row r="766" s="36" customFormat="1" ht="14.25" customHeight="1" x14ac:dyDescent="0.25"/>
    <row r="767" s="36" customFormat="1" ht="14.25" customHeight="1" x14ac:dyDescent="0.25"/>
    <row r="768" s="36" customFormat="1" ht="14.25" customHeight="1" x14ac:dyDescent="0.25"/>
    <row r="769" s="36" customFormat="1" ht="14.25" customHeight="1" x14ac:dyDescent="0.25"/>
    <row r="770" s="36" customFormat="1" ht="14.25" customHeight="1" x14ac:dyDescent="0.25"/>
    <row r="771" s="36" customFormat="1" ht="14.25" customHeight="1" x14ac:dyDescent="0.25"/>
    <row r="772" s="36" customFormat="1" ht="14.25" customHeight="1" x14ac:dyDescent="0.25"/>
    <row r="773" s="36" customFormat="1" ht="14.25" customHeight="1" x14ac:dyDescent="0.25"/>
    <row r="774" s="36" customFormat="1" ht="14.25" customHeight="1" x14ac:dyDescent="0.25"/>
    <row r="775" s="36" customFormat="1" ht="14.25" customHeight="1" x14ac:dyDescent="0.25"/>
    <row r="776" s="36" customFormat="1" ht="14.25" customHeight="1" x14ac:dyDescent="0.25"/>
    <row r="777" s="36" customFormat="1" ht="14.25" customHeight="1" x14ac:dyDescent="0.25"/>
    <row r="778" s="36" customFormat="1" ht="14.25" customHeight="1" x14ac:dyDescent="0.25"/>
    <row r="779" s="36" customFormat="1" ht="14.25" customHeight="1" x14ac:dyDescent="0.25"/>
    <row r="780" s="36" customFormat="1" ht="14.25" customHeight="1" x14ac:dyDescent="0.25"/>
    <row r="781" s="36" customFormat="1" ht="14.25" customHeight="1" x14ac:dyDescent="0.25"/>
    <row r="782" s="36" customFormat="1" ht="14.25" customHeight="1" x14ac:dyDescent="0.25"/>
    <row r="783" s="36" customFormat="1" ht="14.25" customHeight="1" x14ac:dyDescent="0.25"/>
    <row r="784" s="36" customFormat="1" ht="14.25" customHeight="1" x14ac:dyDescent="0.25"/>
    <row r="785" s="36" customFormat="1" ht="14.25" customHeight="1" x14ac:dyDescent="0.25"/>
    <row r="786" s="36" customFormat="1" ht="14.25" customHeight="1" x14ac:dyDescent="0.25"/>
    <row r="787" s="36" customFormat="1" ht="14.25" customHeight="1" x14ac:dyDescent="0.25"/>
    <row r="788" s="36" customFormat="1" ht="14.25" customHeight="1" x14ac:dyDescent="0.25"/>
    <row r="789" s="36" customFormat="1" ht="14.25" customHeight="1" x14ac:dyDescent="0.25"/>
    <row r="790" s="36" customFormat="1" ht="14.25" customHeight="1" x14ac:dyDescent="0.25"/>
    <row r="791" s="36" customFormat="1" ht="14.25" customHeight="1" x14ac:dyDescent="0.25"/>
    <row r="792" s="36" customFormat="1" ht="14.25" customHeight="1" x14ac:dyDescent="0.25"/>
    <row r="793" s="36" customFormat="1" ht="14.25" customHeight="1" x14ac:dyDescent="0.25"/>
    <row r="794" s="36" customFormat="1" ht="14.25" customHeight="1" x14ac:dyDescent="0.25"/>
    <row r="795" s="36" customFormat="1" ht="14.25" customHeight="1" x14ac:dyDescent="0.25"/>
    <row r="796" s="36" customFormat="1" ht="14.25" customHeight="1" x14ac:dyDescent="0.25"/>
    <row r="797" s="36" customFormat="1" ht="14.25" customHeight="1" x14ac:dyDescent="0.25"/>
    <row r="798" s="36" customFormat="1" ht="14.25" customHeight="1" x14ac:dyDescent="0.25"/>
    <row r="799" s="36" customFormat="1" ht="14.25" customHeight="1" x14ac:dyDescent="0.25"/>
    <row r="800" s="36" customFormat="1" ht="14.25" customHeight="1" x14ac:dyDescent="0.25"/>
    <row r="801" s="36" customFormat="1" ht="14.25" customHeight="1" x14ac:dyDescent="0.25"/>
    <row r="802" s="36" customFormat="1" ht="14.25" customHeight="1" x14ac:dyDescent="0.25"/>
    <row r="803" s="36" customFormat="1" ht="14.25" customHeight="1" x14ac:dyDescent="0.25"/>
    <row r="804" s="36" customFormat="1" ht="14.25" customHeight="1" x14ac:dyDescent="0.25"/>
    <row r="805" s="36" customFormat="1" ht="14.25" customHeight="1" x14ac:dyDescent="0.25"/>
    <row r="806" s="36" customFormat="1" ht="14.25" customHeight="1" x14ac:dyDescent="0.25"/>
    <row r="807" s="36" customFormat="1" ht="14.25" customHeight="1" x14ac:dyDescent="0.25"/>
    <row r="808" s="36" customFormat="1" ht="14.25" customHeight="1" x14ac:dyDescent="0.25"/>
    <row r="809" s="36" customFormat="1" ht="14.25" customHeight="1" x14ac:dyDescent="0.25"/>
    <row r="810" s="36" customFormat="1" ht="14.25" customHeight="1" x14ac:dyDescent="0.25"/>
    <row r="811" s="36" customFormat="1" ht="14.25" customHeight="1" x14ac:dyDescent="0.25"/>
    <row r="812" s="36" customFormat="1" ht="14.25" customHeight="1" x14ac:dyDescent="0.25"/>
    <row r="813" s="36" customFormat="1" ht="14.25" customHeight="1" x14ac:dyDescent="0.25"/>
    <row r="814" s="36" customFormat="1" ht="14.25" customHeight="1" x14ac:dyDescent="0.25"/>
    <row r="815" s="36" customFormat="1" ht="14.25" customHeight="1" x14ac:dyDescent="0.25"/>
    <row r="816" s="36" customFormat="1" ht="14.25" customHeight="1" x14ac:dyDescent="0.25"/>
    <row r="817" s="36" customFormat="1" ht="14.25" customHeight="1" x14ac:dyDescent="0.25"/>
    <row r="818" s="36" customFormat="1" ht="14.25" customHeight="1" x14ac:dyDescent="0.25"/>
    <row r="819" s="36" customFormat="1" ht="14.25" customHeight="1" x14ac:dyDescent="0.25"/>
    <row r="820" s="36" customFormat="1" ht="14.25" customHeight="1" x14ac:dyDescent="0.25"/>
    <row r="821" s="36" customFormat="1" ht="14.25" customHeight="1" x14ac:dyDescent="0.25"/>
    <row r="822" s="36" customFormat="1" ht="14.25" customHeight="1" x14ac:dyDescent="0.25"/>
    <row r="823" s="36" customFormat="1" ht="14.25" customHeight="1" x14ac:dyDescent="0.25"/>
    <row r="824" s="36" customFormat="1" ht="14.25" customHeight="1" x14ac:dyDescent="0.25"/>
    <row r="825" s="36" customFormat="1" ht="14.25" customHeight="1" x14ac:dyDescent="0.25"/>
    <row r="826" s="36" customFormat="1" ht="14.25" customHeight="1" x14ac:dyDescent="0.25"/>
    <row r="827" s="36" customFormat="1" ht="14.25" customHeight="1" x14ac:dyDescent="0.25"/>
    <row r="828" s="36" customFormat="1" ht="14.25" customHeight="1" x14ac:dyDescent="0.25"/>
    <row r="829" s="36" customFormat="1" ht="14.25" customHeight="1" x14ac:dyDescent="0.25"/>
    <row r="830" s="36" customFormat="1" ht="14.25" customHeight="1" x14ac:dyDescent="0.25"/>
    <row r="831" s="36" customFormat="1" ht="14.25" customHeight="1" x14ac:dyDescent="0.25"/>
    <row r="832" s="36" customFormat="1" ht="14.25" customHeight="1" x14ac:dyDescent="0.25"/>
    <row r="833" s="36" customFormat="1" ht="14.25" customHeight="1" x14ac:dyDescent="0.25"/>
    <row r="834" s="36" customFormat="1" ht="14.25" customHeight="1" x14ac:dyDescent="0.25"/>
    <row r="835" s="36" customFormat="1" ht="14.25" customHeight="1" x14ac:dyDescent="0.25"/>
    <row r="836" s="36" customFormat="1" ht="14.25" customHeight="1" x14ac:dyDescent="0.25"/>
    <row r="837" s="36" customFormat="1" ht="14.25" customHeight="1" x14ac:dyDescent="0.25"/>
    <row r="838" s="36" customFormat="1" ht="14.25" customHeight="1" x14ac:dyDescent="0.25"/>
    <row r="839" s="36" customFormat="1" ht="14.25" customHeight="1" x14ac:dyDescent="0.25"/>
    <row r="840" s="36" customFormat="1" ht="14.25" customHeight="1" x14ac:dyDescent="0.25"/>
    <row r="841" s="36" customFormat="1" ht="14.25" customHeight="1" x14ac:dyDescent="0.25"/>
    <row r="842" s="36" customFormat="1" ht="14.25" customHeight="1" x14ac:dyDescent="0.25"/>
    <row r="843" s="36" customFormat="1" ht="14.25" customHeight="1" x14ac:dyDescent="0.25"/>
    <row r="844" s="36" customFormat="1" ht="14.25" customHeight="1" x14ac:dyDescent="0.25"/>
    <row r="845" s="36" customFormat="1" ht="14.25" customHeight="1" x14ac:dyDescent="0.25"/>
    <row r="846" s="36" customFormat="1" ht="14.25" customHeight="1" x14ac:dyDescent="0.25"/>
    <row r="847" s="36" customFormat="1" ht="14.25" customHeight="1" x14ac:dyDescent="0.25"/>
    <row r="848" s="36" customFormat="1" ht="14.25" customHeight="1" x14ac:dyDescent="0.25"/>
    <row r="849" s="36" customFormat="1" ht="14.25" customHeight="1" x14ac:dyDescent="0.25"/>
    <row r="850" s="36" customFormat="1" ht="14.25" customHeight="1" x14ac:dyDescent="0.25"/>
    <row r="851" s="36" customFormat="1" ht="14.25" customHeight="1" x14ac:dyDescent="0.25"/>
    <row r="852" s="36" customFormat="1" ht="14.25" customHeight="1" x14ac:dyDescent="0.25"/>
    <row r="853" s="36" customFormat="1" ht="14.25" customHeight="1" x14ac:dyDescent="0.25"/>
    <row r="854" s="36" customFormat="1" ht="14.25" customHeight="1" x14ac:dyDescent="0.25"/>
    <row r="855" s="36" customFormat="1" ht="14.25" customHeight="1" x14ac:dyDescent="0.25"/>
    <row r="856" s="36" customFormat="1" ht="14.25" customHeight="1" x14ac:dyDescent="0.25"/>
    <row r="857" s="36" customFormat="1" ht="14.25" customHeight="1" x14ac:dyDescent="0.25"/>
    <row r="858" s="36" customFormat="1" ht="14.25" customHeight="1" x14ac:dyDescent="0.25"/>
    <row r="859" s="36" customFormat="1" ht="14.25" customHeight="1" x14ac:dyDescent="0.25"/>
    <row r="860" s="36" customFormat="1" ht="14.25" customHeight="1" x14ac:dyDescent="0.25"/>
    <row r="861" s="36" customFormat="1" ht="14.25" customHeight="1" x14ac:dyDescent="0.25"/>
    <row r="862" s="36" customFormat="1" ht="14.25" customHeight="1" x14ac:dyDescent="0.25"/>
    <row r="863" s="36" customFormat="1" ht="14.25" customHeight="1" x14ac:dyDescent="0.25"/>
    <row r="864" s="36" customFormat="1" ht="14.25" customHeight="1" x14ac:dyDescent="0.25"/>
    <row r="865" s="36" customFormat="1" ht="14.25" customHeight="1" x14ac:dyDescent="0.25"/>
    <row r="866" s="36" customFormat="1" ht="14.25" customHeight="1" x14ac:dyDescent="0.25"/>
    <row r="867" s="36" customFormat="1" ht="14.25" customHeight="1" x14ac:dyDescent="0.25"/>
    <row r="868" s="36" customFormat="1" ht="14.25" customHeight="1" x14ac:dyDescent="0.25"/>
    <row r="869" s="36" customFormat="1" ht="14.25" customHeight="1" x14ac:dyDescent="0.25"/>
    <row r="870" s="36" customFormat="1" ht="14.25" customHeight="1" x14ac:dyDescent="0.25"/>
    <row r="871" s="36" customFormat="1" ht="14.25" customHeight="1" x14ac:dyDescent="0.25"/>
    <row r="872" s="36" customFormat="1" ht="14.25" customHeight="1" x14ac:dyDescent="0.25"/>
    <row r="873" s="36" customFormat="1" ht="14.25" customHeight="1" x14ac:dyDescent="0.25"/>
    <row r="874" s="36" customFormat="1" ht="14.25" customHeight="1" x14ac:dyDescent="0.25"/>
    <row r="875" s="36" customFormat="1" ht="14.25" customHeight="1" x14ac:dyDescent="0.25"/>
    <row r="876" s="36" customFormat="1" ht="14.25" customHeight="1" x14ac:dyDescent="0.25"/>
    <row r="877" s="36" customFormat="1" ht="14.25" customHeight="1" x14ac:dyDescent="0.25"/>
    <row r="878" s="36" customFormat="1" ht="14.25" customHeight="1" x14ac:dyDescent="0.25"/>
    <row r="879" s="36" customFormat="1" ht="14.25" customHeight="1" x14ac:dyDescent="0.25"/>
    <row r="880" s="36" customFormat="1" ht="14.25" customHeight="1" x14ac:dyDescent="0.25"/>
    <row r="881" s="36" customFormat="1" ht="14.25" customHeight="1" x14ac:dyDescent="0.25"/>
    <row r="882" s="36" customFormat="1" ht="14.25" customHeight="1" x14ac:dyDescent="0.25"/>
    <row r="883" s="36" customFormat="1" ht="14.25" customHeight="1" x14ac:dyDescent="0.25"/>
    <row r="884" s="36" customFormat="1" ht="14.25" customHeight="1" x14ac:dyDescent="0.25"/>
    <row r="885" s="36" customFormat="1" ht="14.25" customHeight="1" x14ac:dyDescent="0.25"/>
    <row r="886" s="36" customFormat="1" ht="14.25" customHeight="1" x14ac:dyDescent="0.25"/>
    <row r="887" s="36" customFormat="1" ht="14.25" customHeight="1" x14ac:dyDescent="0.25"/>
    <row r="888" s="36" customFormat="1" ht="14.25" customHeight="1" x14ac:dyDescent="0.25"/>
    <row r="889" s="36" customFormat="1" ht="14.25" customHeight="1" x14ac:dyDescent="0.25"/>
    <row r="890" s="36" customFormat="1" ht="14.25" customHeight="1" x14ac:dyDescent="0.25"/>
    <row r="891" s="36" customFormat="1" ht="14.25" customHeight="1" x14ac:dyDescent="0.25"/>
    <row r="892" s="36" customFormat="1" ht="14.25" customHeight="1" x14ac:dyDescent="0.25"/>
    <row r="893" s="36" customFormat="1" ht="14.25" customHeight="1" x14ac:dyDescent="0.25"/>
    <row r="894" s="36" customFormat="1" ht="14.25" customHeight="1" x14ac:dyDescent="0.25"/>
    <row r="895" s="36" customFormat="1" ht="14.25" customHeight="1" x14ac:dyDescent="0.25"/>
    <row r="896" s="36" customFormat="1" ht="14.25" customHeight="1" x14ac:dyDescent="0.25"/>
    <row r="897" s="36" customFormat="1" ht="14.25" customHeight="1" x14ac:dyDescent="0.25"/>
    <row r="898" s="36" customFormat="1" ht="14.25" customHeight="1" x14ac:dyDescent="0.25"/>
    <row r="899" s="36" customFormat="1" ht="14.25" customHeight="1" x14ac:dyDescent="0.25"/>
    <row r="900" s="36" customFormat="1" ht="14.25" customHeight="1" x14ac:dyDescent="0.25"/>
    <row r="901" s="36" customFormat="1" ht="14.25" customHeight="1" x14ac:dyDescent="0.25"/>
    <row r="902" s="36" customFormat="1" ht="14.25" customHeight="1" x14ac:dyDescent="0.25"/>
    <row r="903" s="36" customFormat="1" ht="14.25" customHeight="1" x14ac:dyDescent="0.25"/>
    <row r="904" s="36" customFormat="1" ht="14.25" customHeight="1" x14ac:dyDescent="0.25"/>
    <row r="905" s="36" customFormat="1" ht="14.25" customHeight="1" x14ac:dyDescent="0.25"/>
    <row r="906" s="36" customFormat="1" ht="14.25" customHeight="1" x14ac:dyDescent="0.25"/>
    <row r="907" s="36" customFormat="1" ht="14.25" customHeight="1" x14ac:dyDescent="0.25"/>
    <row r="908" s="36" customFormat="1" ht="14.25" customHeight="1" x14ac:dyDescent="0.25"/>
    <row r="909" s="36" customFormat="1" ht="14.25" customHeight="1" x14ac:dyDescent="0.25"/>
    <row r="910" s="36" customFormat="1" ht="14.25" customHeight="1" x14ac:dyDescent="0.25"/>
    <row r="911" s="36" customFormat="1" ht="14.25" customHeight="1" x14ac:dyDescent="0.25"/>
    <row r="912" s="36" customFormat="1" ht="14.25" customHeight="1" x14ac:dyDescent="0.25"/>
    <row r="913" s="36" customFormat="1" ht="14.25" customHeight="1" x14ac:dyDescent="0.25"/>
    <row r="914" s="36" customFormat="1" ht="14.25" customHeight="1" x14ac:dyDescent="0.25"/>
    <row r="915" s="36" customFormat="1" ht="14.25" customHeight="1" x14ac:dyDescent="0.25"/>
    <row r="916" s="36" customFormat="1" ht="14.25" customHeight="1" x14ac:dyDescent="0.25"/>
    <row r="917" s="36" customFormat="1" ht="14.25" customHeight="1" x14ac:dyDescent="0.25"/>
    <row r="918" s="36" customFormat="1" ht="14.25" customHeight="1" x14ac:dyDescent="0.25"/>
    <row r="919" s="36" customFormat="1" ht="14.25" customHeight="1" x14ac:dyDescent="0.25"/>
    <row r="920" s="36" customFormat="1" ht="14.25" customHeight="1" x14ac:dyDescent="0.25"/>
    <row r="921" s="36" customFormat="1" ht="14.25" customHeight="1" x14ac:dyDescent="0.25"/>
    <row r="922" s="36" customFormat="1" ht="14.25" customHeight="1" x14ac:dyDescent="0.25"/>
    <row r="923" s="36" customFormat="1" ht="14.25" customHeight="1" x14ac:dyDescent="0.25"/>
    <row r="924" s="36" customFormat="1" ht="14.25" customHeight="1" x14ac:dyDescent="0.25"/>
    <row r="925" s="36" customFormat="1" ht="14.25" customHeight="1" x14ac:dyDescent="0.25"/>
    <row r="926" s="36" customFormat="1" ht="14.25" customHeight="1" x14ac:dyDescent="0.25"/>
    <row r="927" s="36" customFormat="1" ht="14.25" customHeight="1" x14ac:dyDescent="0.25"/>
    <row r="928" s="36" customFormat="1" ht="14.25" customHeight="1" x14ac:dyDescent="0.25"/>
    <row r="929" s="36" customFormat="1" ht="14.25" customHeight="1" x14ac:dyDescent="0.25"/>
    <row r="930" s="36" customFormat="1" ht="14.25" customHeight="1" x14ac:dyDescent="0.25"/>
    <row r="931" s="36" customFormat="1" ht="14.25" customHeight="1" x14ac:dyDescent="0.25"/>
    <row r="932" s="36" customFormat="1" ht="14.25" customHeight="1" x14ac:dyDescent="0.25"/>
    <row r="933" s="36" customFormat="1" ht="14.25" customHeight="1" x14ac:dyDescent="0.25"/>
    <row r="934" s="36" customFormat="1" ht="14.25" customHeight="1" x14ac:dyDescent="0.25"/>
    <row r="935" s="36" customFormat="1" ht="14.25" customHeight="1" x14ac:dyDescent="0.25"/>
    <row r="936" s="36" customFormat="1" ht="14.25" customHeight="1" x14ac:dyDescent="0.25"/>
    <row r="937" s="36" customFormat="1" ht="14.25" customHeight="1" x14ac:dyDescent="0.25"/>
    <row r="938" s="36" customFormat="1" ht="14.25" customHeight="1" x14ac:dyDescent="0.25"/>
    <row r="939" s="36" customFormat="1" ht="14.25" customHeight="1" x14ac:dyDescent="0.25"/>
    <row r="940" s="36" customFormat="1" ht="14.25" customHeight="1" x14ac:dyDescent="0.25"/>
    <row r="941" s="36" customFormat="1" ht="14.25" customHeight="1" x14ac:dyDescent="0.25"/>
    <row r="942" s="36" customFormat="1" ht="14.25" customHeight="1" x14ac:dyDescent="0.25"/>
    <row r="943" s="36" customFormat="1" ht="14.25" customHeight="1" x14ac:dyDescent="0.25"/>
    <row r="944" s="36" customFormat="1" ht="14.25" customHeight="1" x14ac:dyDescent="0.25"/>
    <row r="945" s="36" customFormat="1" ht="14.25" customHeight="1" x14ac:dyDescent="0.25"/>
    <row r="946" s="36" customFormat="1" ht="14.25" customHeight="1" x14ac:dyDescent="0.25"/>
    <row r="947" s="36" customFormat="1" ht="14.25" customHeight="1" x14ac:dyDescent="0.25"/>
    <row r="948" s="36" customFormat="1" ht="14.25" customHeight="1" x14ac:dyDescent="0.25"/>
    <row r="949" s="36" customFormat="1" ht="14.25" customHeight="1" x14ac:dyDescent="0.25"/>
    <row r="950" s="36" customFormat="1" ht="14.25" customHeight="1" x14ac:dyDescent="0.25"/>
    <row r="951" s="36" customFormat="1" ht="14.25" customHeight="1" x14ac:dyDescent="0.25"/>
    <row r="952" s="36" customFormat="1" ht="14.25" customHeight="1" x14ac:dyDescent="0.25"/>
    <row r="953" s="36" customFormat="1" ht="14.25" customHeight="1" x14ac:dyDescent="0.25"/>
    <row r="954" s="36" customFormat="1" ht="14.25" customHeight="1" x14ac:dyDescent="0.25"/>
    <row r="955" s="36" customFormat="1" ht="14.25" customHeight="1" x14ac:dyDescent="0.25"/>
    <row r="956" s="36" customFormat="1" ht="14.25" customHeight="1" x14ac:dyDescent="0.25"/>
    <row r="957" s="36" customFormat="1" ht="14.25" customHeight="1" x14ac:dyDescent="0.25"/>
    <row r="958" s="36" customFormat="1" ht="14.25" customHeight="1" x14ac:dyDescent="0.25"/>
    <row r="959" s="36" customFormat="1" ht="14.25" customHeight="1" x14ac:dyDescent="0.25"/>
    <row r="960" s="36" customFormat="1" ht="14.25" customHeight="1" x14ac:dyDescent="0.25"/>
    <row r="961" s="36" customFormat="1" ht="14.25" customHeight="1" x14ac:dyDescent="0.25"/>
    <row r="962" s="36" customFormat="1" ht="14.25" customHeight="1" x14ac:dyDescent="0.25"/>
    <row r="963" s="36" customFormat="1" ht="14.25" customHeight="1" x14ac:dyDescent="0.25"/>
    <row r="964" s="36" customFormat="1" ht="14.25" customHeight="1" x14ac:dyDescent="0.25"/>
    <row r="965" s="36" customFormat="1" ht="14.25" customHeight="1" x14ac:dyDescent="0.25"/>
    <row r="966" s="36" customFormat="1" ht="14.25" customHeight="1" x14ac:dyDescent="0.25"/>
    <row r="967" s="36" customFormat="1" ht="14.25" customHeight="1" x14ac:dyDescent="0.25"/>
    <row r="968" s="36" customFormat="1" ht="14.25" customHeight="1" x14ac:dyDescent="0.25"/>
    <row r="969" s="36" customFormat="1" ht="14.25" customHeight="1" x14ac:dyDescent="0.25"/>
    <row r="970" s="36" customFormat="1" ht="14.25" customHeight="1" x14ac:dyDescent="0.25"/>
    <row r="971" s="36" customFormat="1" ht="14.25" customHeight="1" x14ac:dyDescent="0.25"/>
    <row r="972" s="36" customFormat="1" ht="14.25" customHeight="1" x14ac:dyDescent="0.25"/>
    <row r="973" s="36" customFormat="1" ht="14.25" customHeight="1" x14ac:dyDescent="0.25"/>
    <row r="974" s="36" customFormat="1" ht="14.25" customHeight="1" x14ac:dyDescent="0.25"/>
    <row r="975" s="36" customFormat="1" ht="14.25" customHeight="1" x14ac:dyDescent="0.25"/>
    <row r="976" s="36" customFormat="1" ht="14.25" customHeight="1" x14ac:dyDescent="0.25"/>
    <row r="977" s="36" customFormat="1" ht="14.25" customHeight="1" x14ac:dyDescent="0.25"/>
    <row r="978" s="36" customFormat="1" ht="14.25" customHeight="1" x14ac:dyDescent="0.25"/>
    <row r="979" s="36" customFormat="1" ht="14.25" customHeight="1" x14ac:dyDescent="0.25"/>
    <row r="980" s="36" customFormat="1" ht="14.25" customHeight="1" x14ac:dyDescent="0.25"/>
    <row r="981" s="36" customFormat="1" ht="14.25" customHeight="1" x14ac:dyDescent="0.25"/>
    <row r="982" s="36" customFormat="1" ht="14.25" customHeight="1" x14ac:dyDescent="0.25"/>
    <row r="983" s="36" customFormat="1" ht="14.25" customHeight="1" x14ac:dyDescent="0.25"/>
    <row r="984" s="36" customFormat="1" ht="14.25" customHeight="1" x14ac:dyDescent="0.25"/>
    <row r="985" s="36" customFormat="1" ht="14.25" customHeight="1" x14ac:dyDescent="0.25"/>
    <row r="986" s="36" customFormat="1" ht="14.25" customHeight="1" x14ac:dyDescent="0.25"/>
    <row r="987" s="36" customFormat="1" ht="14.25" customHeight="1" x14ac:dyDescent="0.25"/>
    <row r="988" s="36" customFormat="1" ht="14.25" customHeight="1" x14ac:dyDescent="0.25"/>
    <row r="989" s="36" customFormat="1" ht="14.25" customHeight="1" x14ac:dyDescent="0.25"/>
    <row r="990" s="36" customFormat="1" ht="14.25" customHeight="1" x14ac:dyDescent="0.25"/>
    <row r="991" s="36" customFormat="1" ht="14.25" customHeight="1" x14ac:dyDescent="0.25"/>
    <row r="992" s="36" customFormat="1" ht="14.25" customHeight="1" x14ac:dyDescent="0.25"/>
    <row r="993" s="36" customFormat="1" ht="14.25" customHeight="1" x14ac:dyDescent="0.25"/>
    <row r="994" s="36" customFormat="1" ht="14.25" customHeight="1" x14ac:dyDescent="0.25"/>
    <row r="995" s="36" customFormat="1" ht="14.25" customHeight="1" x14ac:dyDescent="0.25"/>
    <row r="996" s="36" customFormat="1" ht="14.25" customHeight="1" x14ac:dyDescent="0.25"/>
    <row r="997" s="36" customFormat="1" ht="14.25" customHeight="1" x14ac:dyDescent="0.25"/>
    <row r="998" s="36" customFormat="1" ht="14.25" customHeight="1" x14ac:dyDescent="0.25"/>
  </sheetData>
  <sheetProtection algorithmName="SHA-512" hashValue="r5r8QYbDk8Z+WtKUkXuWld6EEgjG4rbLNU9vWz8/3N3yy0b677DiBkxSIpw0DP5AbJwg/RQEuw9X9Xrg5of4jQ==" saltValue="if+oBJ6HFKVB92PeoVv58Q==" spinCount="100000" sheet="1" objects="1" scenarios="1"/>
  <mergeCells count="27">
    <mergeCell ref="C5:D5"/>
    <mergeCell ref="C6:F6"/>
    <mergeCell ref="C7:D7"/>
    <mergeCell ref="C8:F8"/>
    <mergeCell ref="C3:F3"/>
    <mergeCell ref="C4:D4"/>
    <mergeCell ref="C15:F15"/>
    <mergeCell ref="C16:D16"/>
    <mergeCell ref="C17:D17"/>
    <mergeCell ref="C27:F27"/>
    <mergeCell ref="C9:D9"/>
    <mergeCell ref="C10:D10"/>
    <mergeCell ref="C13:E13"/>
    <mergeCell ref="C14:F14"/>
    <mergeCell ref="C12:D12"/>
    <mergeCell ref="C29:E29"/>
    <mergeCell ref="C30:F31"/>
    <mergeCell ref="C33:F33"/>
    <mergeCell ref="C38:F38"/>
    <mergeCell ref="C20:E20"/>
    <mergeCell ref="C21:F21"/>
    <mergeCell ref="C22:F22"/>
    <mergeCell ref="C23:E23"/>
    <mergeCell ref="C24:E24"/>
    <mergeCell ref="C25:E25"/>
    <mergeCell ref="C26:F26"/>
    <mergeCell ref="D37:E37"/>
  </mergeCells>
  <phoneticPr fontId="11" type="noConversion"/>
  <conditionalFormatting sqref="F32">
    <cfRule type="containsText" dxfId="6" priority="7" stopIfTrue="1" operator="containsText" text="ok">
      <formula>NOT(ISERROR(SEARCH("ok",F32)))</formula>
    </cfRule>
    <cfRule type="containsText" dxfId="5" priority="8" operator="containsText" text="!">
      <formula>NOT(ISERROR(SEARCH(("!"),(F32))))</formula>
    </cfRule>
  </conditionalFormatting>
  <conditionalFormatting sqref="F34">
    <cfRule type="containsText" dxfId="4" priority="1" operator="containsText" text="Not allowed">
      <formula>NOT(ISERROR(SEARCH(("Not allowed"),(F34))))</formula>
    </cfRule>
    <cfRule type="containsText" dxfId="3" priority="2" operator="containsText" text="ok">
      <formula>NOT(ISERROR(SEARCH("ok",F34)))</formula>
    </cfRule>
  </conditionalFormatting>
  <conditionalFormatting sqref="F35:F36">
    <cfRule type="containsText" dxfId="2" priority="4" operator="containsText" text="ok">
      <formula>NOT(ISERROR(SEARCH("ok",F35)))</formula>
    </cfRule>
  </conditionalFormatting>
  <conditionalFormatting sqref="F35:F37">
    <cfRule type="containsText" dxfId="1" priority="3" operator="containsText" text="Fit ball">
      <formula>NOT(ISERROR(SEARCH(("Fit ball"),(F35))))</formula>
    </cfRule>
  </conditionalFormatting>
  <conditionalFormatting sqref="F37">
    <cfRule type="containsText" dxfId="0" priority="6" operator="containsText" text="ok">
      <formula>NOT(ISERROR(SEARCH(("ok"),(F37))))</formula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Reserved!$C$4:$C$5</xm:f>
          </x14:formula1>
          <xm:sqref>D28</xm:sqref>
        </x14:dataValidation>
        <x14:dataValidation type="list" allowBlank="1" showErrorMessage="1" xr:uid="{00000000-0002-0000-0000-000001000000}">
          <x14:formula1>
            <xm:f>Reserved!$B$4:$B$5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Reserved!$E$3:$E$11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1"/>
  <sheetViews>
    <sheetView showGridLines="0" workbookViewId="0">
      <selection activeCell="D6" sqref="D6"/>
    </sheetView>
  </sheetViews>
  <sheetFormatPr defaultColWidth="12.625" defaultRowHeight="15" customHeight="1" x14ac:dyDescent="0.2"/>
  <cols>
    <col min="1" max="1" width="2.625" customWidth="1"/>
    <col min="2" max="2" width="65.875" bestFit="1" customWidth="1"/>
    <col min="3" max="3" width="12.875" customWidth="1"/>
    <col min="4" max="4" width="7.625" customWidth="1"/>
    <col min="5" max="5" width="14.125" bestFit="1" customWidth="1"/>
    <col min="6" max="7" width="6.875" bestFit="1" customWidth="1"/>
    <col min="8" max="8" width="7.625" customWidth="1"/>
    <col min="9" max="9" width="5.625" bestFit="1" customWidth="1"/>
    <col min="10" max="26" width="7.625" customWidth="1"/>
  </cols>
  <sheetData>
    <row r="1" spans="2:3" ht="14.25" customHeight="1" x14ac:dyDescent="0.2"/>
    <row r="2" spans="2:3" ht="14.25" customHeight="1" x14ac:dyDescent="0.25">
      <c r="B2" s="2" t="s">
        <v>1</v>
      </c>
      <c r="C2" s="3"/>
    </row>
    <row r="3" spans="2:3" ht="14.25" customHeight="1" x14ac:dyDescent="0.25">
      <c r="B3" s="8" t="s">
        <v>90</v>
      </c>
      <c r="C3" s="35">
        <v>44372</v>
      </c>
    </row>
    <row r="4" spans="2:3" ht="14.25" customHeight="1" x14ac:dyDescent="0.25">
      <c r="B4" s="6"/>
      <c r="C4" s="9"/>
    </row>
    <row r="5" spans="2:3" ht="14.25" customHeight="1" x14ac:dyDescent="0.25">
      <c r="B5" s="6"/>
      <c r="C5" s="9"/>
    </row>
    <row r="6" spans="2:3" ht="14.25" customHeight="1" x14ac:dyDescent="0.25">
      <c r="B6" s="6"/>
      <c r="C6" s="9"/>
    </row>
    <row r="7" spans="2:3" ht="14.25" customHeight="1" x14ac:dyDescent="0.25">
      <c r="B7" s="6"/>
      <c r="C7" s="9"/>
    </row>
    <row r="8" spans="2:3" ht="14.25" customHeight="1" x14ac:dyDescent="0.25">
      <c r="B8" s="6"/>
      <c r="C8" s="9"/>
    </row>
    <row r="9" spans="2:3" ht="14.25" customHeight="1" x14ac:dyDescent="0.25">
      <c r="B9" s="6"/>
      <c r="C9" s="9"/>
    </row>
    <row r="10" spans="2:3" ht="14.25" customHeight="1" x14ac:dyDescent="0.25">
      <c r="B10" s="6"/>
      <c r="C10" s="9"/>
    </row>
    <row r="11" spans="2:3" ht="14.25" customHeight="1" x14ac:dyDescent="0.25">
      <c r="B11" s="10"/>
      <c r="C11" s="11"/>
    </row>
    <row r="12" spans="2:3" ht="14.25" customHeight="1" x14ac:dyDescent="0.25">
      <c r="B12" s="10"/>
      <c r="C12" s="11"/>
    </row>
    <row r="13" spans="2:3" ht="14.25" customHeight="1" x14ac:dyDescent="0.25">
      <c r="B13" s="6"/>
      <c r="C13" s="7"/>
    </row>
    <row r="14" spans="2:3" ht="14.25" customHeight="1" x14ac:dyDescent="0.25">
      <c r="B14" s="17"/>
      <c r="C14" s="4"/>
    </row>
    <row r="15" spans="2:3" ht="14.25" customHeight="1" x14ac:dyDescent="0.2"/>
    <row r="16" spans="2:3" ht="14.25" customHeight="1" x14ac:dyDescent="0.2"/>
    <row r="17" spans="5:9" ht="14.25" customHeight="1" x14ac:dyDescent="0.2">
      <c r="E17" s="14"/>
      <c r="F17" s="16">
        <v>-5</v>
      </c>
      <c r="G17" s="16">
        <v>-10</v>
      </c>
      <c r="H17" s="16">
        <v>-30</v>
      </c>
      <c r="I17" s="14"/>
    </row>
    <row r="18" spans="5:9" ht="14.25" customHeight="1" x14ac:dyDescent="0.2">
      <c r="E18" s="15" t="s">
        <v>36</v>
      </c>
      <c r="F18" s="12">
        <v>523.4</v>
      </c>
      <c r="G18" s="12">
        <v>388.6</v>
      </c>
      <c r="H18" s="12">
        <v>151</v>
      </c>
      <c r="I18" s="15" t="s">
        <v>37</v>
      </c>
    </row>
    <row r="19" spans="5:9" ht="14.25" customHeight="1" x14ac:dyDescent="0.2">
      <c r="E19" s="15" t="s">
        <v>34</v>
      </c>
      <c r="F19" s="12">
        <v>76.86</v>
      </c>
      <c r="G19" s="13">
        <v>66.12</v>
      </c>
      <c r="H19" s="12">
        <v>35.07</v>
      </c>
      <c r="I19" s="15" t="s">
        <v>37</v>
      </c>
    </row>
    <row r="20" spans="5:9" ht="14.25" customHeight="1" x14ac:dyDescent="0.2">
      <c r="E20" s="15" t="s">
        <v>35</v>
      </c>
      <c r="F20" s="12">
        <f>AVERAGE(F18:F19)</f>
        <v>300.13</v>
      </c>
      <c r="G20" s="12">
        <f>AVERAGE(G18:G19)</f>
        <v>227.36</v>
      </c>
      <c r="H20" s="12">
        <f>AVERAGE(H18:H19)</f>
        <v>93.034999999999997</v>
      </c>
      <c r="I20" s="15" t="s">
        <v>37</v>
      </c>
    </row>
    <row r="21" spans="5:9" ht="14.25" customHeight="1" x14ac:dyDescent="0.2"/>
    <row r="22" spans="5:9" ht="14.25" customHeight="1" x14ac:dyDescent="0.2">
      <c r="E22" s="5" t="s">
        <v>38</v>
      </c>
    </row>
    <row r="23" spans="5:9" ht="14.25" customHeight="1" x14ac:dyDescent="0.2"/>
    <row r="24" spans="5:9" ht="14.25" customHeight="1" x14ac:dyDescent="0.2"/>
    <row r="25" spans="5:9" ht="14.25" customHeight="1" x14ac:dyDescent="0.2"/>
    <row r="26" spans="5:9" ht="14.25" customHeight="1" x14ac:dyDescent="0.2"/>
    <row r="27" spans="5:9" ht="14.25" customHeight="1" x14ac:dyDescent="0.2"/>
    <row r="28" spans="5:9" ht="14.25" customHeight="1" x14ac:dyDescent="0.2"/>
    <row r="29" spans="5:9" ht="14.25" customHeight="1" x14ac:dyDescent="0.2"/>
    <row r="30" spans="5:9" ht="14.25" customHeight="1" x14ac:dyDescent="0.2"/>
    <row r="31" spans="5:9" ht="14.25" customHeight="1" x14ac:dyDescent="0.2"/>
    <row r="32" spans="5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sheetProtection algorithmName="SHA-512" hashValue="hlpU7dLUXNiavsjShkpNWjARTti+MWDgSyEqo37mwkXOXfaK7cHH5CCCUMYNldhJwVDUBPuhW5+Jk76sFrHV5Q==" saltValue="q4Ocbhu421fy+DBB2rarug==" spinCount="100000" sheet="1" objects="1" scenarios="1"/>
  <phoneticPr fontId="11" type="noConversion"/>
  <pageMargins left="0.7" right="0.7" top="0.75" bottom="0.75" header="0" footer="0"/>
  <pageSetup orientation="landscape"/>
  <ignoredErrors>
    <ignoredError sqref="F20:H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993"/>
  <sheetViews>
    <sheetView showGridLines="0" workbookViewId="0">
      <selection activeCell="J5" sqref="J5"/>
    </sheetView>
  </sheetViews>
  <sheetFormatPr defaultColWidth="12.625" defaultRowHeight="15" customHeight="1" x14ac:dyDescent="0.2"/>
  <cols>
    <col min="1" max="1" width="7.625" customWidth="1"/>
    <col min="2" max="2" width="40" customWidth="1"/>
    <col min="3" max="3" width="13.5" customWidth="1"/>
    <col min="4" max="4" width="40.125" customWidth="1"/>
    <col min="5" max="5" width="16.625" customWidth="1"/>
    <col min="6" max="6" width="11.125" customWidth="1"/>
    <col min="7" max="7" width="11.625" customWidth="1"/>
    <col min="8" max="8" width="20.5" customWidth="1"/>
    <col min="9" max="10" width="12.5" style="32" customWidth="1"/>
    <col min="11" max="26" width="7.625" customWidth="1"/>
  </cols>
  <sheetData>
    <row r="1" spans="2:10" ht="14.25" customHeight="1" x14ac:dyDescent="0.2"/>
    <row r="2" spans="2:10" ht="51.6" customHeight="1" x14ac:dyDescent="0.2">
      <c r="E2" s="5" t="s">
        <v>71</v>
      </c>
      <c r="F2" s="5" t="s">
        <v>72</v>
      </c>
      <c r="G2" s="5" t="s">
        <v>73</v>
      </c>
      <c r="H2" s="5" t="s">
        <v>74</v>
      </c>
      <c r="I2" s="33" t="s">
        <v>75</v>
      </c>
      <c r="J2" s="34" t="s">
        <v>77</v>
      </c>
    </row>
    <row r="3" spans="2:10" ht="14.25" customHeight="1" thickBot="1" x14ac:dyDescent="0.35">
      <c r="B3" s="1" t="s">
        <v>0</v>
      </c>
      <c r="C3" s="1" t="s">
        <v>2</v>
      </c>
      <c r="E3" s="5" t="s">
        <v>62</v>
      </c>
      <c r="F3" s="21">
        <v>4408211</v>
      </c>
      <c r="G3" s="22" t="s">
        <v>44</v>
      </c>
      <c r="H3" s="22" t="s">
        <v>43</v>
      </c>
      <c r="I3" s="32">
        <v>7.6</v>
      </c>
      <c r="J3" s="32">
        <f>I3/100*25</f>
        <v>1.9</v>
      </c>
    </row>
    <row r="4" spans="2:10" ht="14.25" customHeight="1" thickBot="1" x14ac:dyDescent="0.35">
      <c r="B4" s="1" t="s">
        <v>39</v>
      </c>
      <c r="C4" s="1" t="s">
        <v>3</v>
      </c>
      <c r="E4" s="5" t="s">
        <v>63</v>
      </c>
      <c r="F4" s="21">
        <v>4408211</v>
      </c>
      <c r="G4" s="22" t="s">
        <v>44</v>
      </c>
      <c r="H4" s="22" t="s">
        <v>43</v>
      </c>
      <c r="I4" s="32">
        <v>7.6</v>
      </c>
      <c r="J4" s="32">
        <f t="shared" ref="J4:J11" si="0">I4/100*25</f>
        <v>1.9</v>
      </c>
    </row>
    <row r="5" spans="2:10" ht="14.25" customHeight="1" thickBot="1" x14ac:dyDescent="0.35">
      <c r="B5" s="1" t="s">
        <v>40</v>
      </c>
      <c r="C5" s="1" t="s">
        <v>4</v>
      </c>
      <c r="E5" s="5" t="s">
        <v>64</v>
      </c>
      <c r="F5" s="21">
        <v>4408211</v>
      </c>
      <c r="G5" s="22" t="s">
        <v>44</v>
      </c>
      <c r="H5" s="22" t="s">
        <v>43</v>
      </c>
      <c r="I5" s="32">
        <v>7.6</v>
      </c>
      <c r="J5" s="32">
        <f t="shared" si="0"/>
        <v>1.9</v>
      </c>
    </row>
    <row r="6" spans="2:10" ht="14.25" customHeight="1" thickBot="1" x14ac:dyDescent="0.35">
      <c r="B6" s="1" t="s">
        <v>5</v>
      </c>
      <c r="C6" s="1" t="s">
        <v>6</v>
      </c>
      <c r="D6" s="1">
        <v>250</v>
      </c>
      <c r="E6" s="5" t="s">
        <v>65</v>
      </c>
      <c r="F6" s="21">
        <v>4408213</v>
      </c>
      <c r="G6" s="22" t="s">
        <v>46</v>
      </c>
      <c r="H6" s="22" t="s">
        <v>43</v>
      </c>
      <c r="I6" s="32">
        <v>9.9</v>
      </c>
      <c r="J6" s="32">
        <f t="shared" si="0"/>
        <v>2.4750000000000001</v>
      </c>
    </row>
    <row r="7" spans="2:10" ht="14.25" customHeight="1" thickBot="1" x14ac:dyDescent="0.25">
      <c r="E7" s="5" t="s">
        <v>66</v>
      </c>
      <c r="F7" s="21">
        <v>4408213</v>
      </c>
      <c r="G7" s="22" t="s">
        <v>46</v>
      </c>
      <c r="H7" s="22" t="s">
        <v>43</v>
      </c>
      <c r="I7" s="32">
        <v>9.9</v>
      </c>
      <c r="J7" s="32">
        <f t="shared" si="0"/>
        <v>2.4750000000000001</v>
      </c>
    </row>
    <row r="8" spans="2:10" ht="14.25" customHeight="1" thickBot="1" x14ac:dyDescent="0.35">
      <c r="B8" s="1" t="s">
        <v>31</v>
      </c>
      <c r="E8" s="5" t="s">
        <v>67</v>
      </c>
      <c r="F8" s="21">
        <v>4408216</v>
      </c>
      <c r="G8" s="22" t="s">
        <v>47</v>
      </c>
      <c r="H8" s="22" t="s">
        <v>43</v>
      </c>
      <c r="I8" s="32">
        <v>4.5999999999999996</v>
      </c>
      <c r="J8" s="32">
        <f t="shared" si="0"/>
        <v>1.1499999999999999</v>
      </c>
    </row>
    <row r="9" spans="2:10" ht="14.25" customHeight="1" thickBot="1" x14ac:dyDescent="0.35">
      <c r="B9" s="1" t="s">
        <v>33</v>
      </c>
      <c r="C9" s="1" t="s">
        <v>32</v>
      </c>
      <c r="E9" s="5" t="s">
        <v>68</v>
      </c>
      <c r="F9" s="21">
        <v>4408216</v>
      </c>
      <c r="G9" s="22" t="s">
        <v>47</v>
      </c>
      <c r="H9" s="22" t="s">
        <v>43</v>
      </c>
      <c r="I9" s="32">
        <v>4.5999999999999996</v>
      </c>
      <c r="J9" s="32">
        <f t="shared" si="0"/>
        <v>1.1499999999999999</v>
      </c>
    </row>
    <row r="10" spans="2:10" ht="14.25" customHeight="1" thickBot="1" x14ac:dyDescent="0.25">
      <c r="E10" s="5" t="s">
        <v>69</v>
      </c>
      <c r="F10" s="21">
        <v>4408216</v>
      </c>
      <c r="G10" s="22" t="s">
        <v>47</v>
      </c>
      <c r="H10" s="22" t="s">
        <v>43</v>
      </c>
      <c r="I10" s="32">
        <v>4.5999999999999996</v>
      </c>
      <c r="J10" s="32">
        <f t="shared" si="0"/>
        <v>1.1499999999999999</v>
      </c>
    </row>
    <row r="11" spans="2:10" ht="14.25" customHeight="1" thickBot="1" x14ac:dyDescent="0.25">
      <c r="E11" s="5" t="s">
        <v>70</v>
      </c>
      <c r="F11" s="21">
        <v>4408216</v>
      </c>
      <c r="G11" s="22" t="s">
        <v>47</v>
      </c>
      <c r="H11" s="22" t="s">
        <v>43</v>
      </c>
      <c r="I11" s="32">
        <v>4.5999999999999996</v>
      </c>
      <c r="J11" s="32">
        <f t="shared" si="0"/>
        <v>1.1499999999999999</v>
      </c>
    </row>
    <row r="12" spans="2:10" ht="14.25" customHeight="1" x14ac:dyDescent="0.2">
      <c r="E12" s="5"/>
    </row>
    <row r="13" spans="2:10" ht="14.25" customHeight="1" x14ac:dyDescent="0.2"/>
    <row r="14" spans="2:10" ht="14.25" customHeight="1" x14ac:dyDescent="0.2">
      <c r="B14" t="s">
        <v>82</v>
      </c>
    </row>
    <row r="15" spans="2:10" ht="14.25" customHeight="1" x14ac:dyDescent="0.2">
      <c r="B15" t="s">
        <v>86</v>
      </c>
    </row>
    <row r="16" spans="2:10" ht="14.25" customHeight="1" x14ac:dyDescent="0.2">
      <c r="B16" s="19" t="s">
        <v>91</v>
      </c>
    </row>
    <row r="17" spans="2:5" ht="14.25" customHeight="1" x14ac:dyDescent="0.2">
      <c r="B17" s="19"/>
    </row>
    <row r="18" spans="2:5" ht="14.25" customHeight="1" x14ac:dyDescent="0.2">
      <c r="B18" s="19"/>
    </row>
    <row r="19" spans="2:5" ht="14.25" customHeight="1" x14ac:dyDescent="0.2">
      <c r="B19" s="19" t="s">
        <v>76</v>
      </c>
    </row>
    <row r="20" spans="2:5" ht="14.25" customHeight="1" thickBot="1" x14ac:dyDescent="0.25">
      <c r="B20" s="19"/>
    </row>
    <row r="21" spans="2:5" ht="14.25" customHeight="1" thickBot="1" x14ac:dyDescent="0.25">
      <c r="B21" s="29" t="s">
        <v>41</v>
      </c>
      <c r="C21" s="30">
        <v>4408210</v>
      </c>
      <c r="D21" s="31" t="s">
        <v>42</v>
      </c>
      <c r="E21" s="31" t="s">
        <v>43</v>
      </c>
    </row>
    <row r="22" spans="2:5" ht="14.25" customHeight="1" thickBot="1" x14ac:dyDescent="0.25">
      <c r="B22" s="20" t="s">
        <v>41</v>
      </c>
      <c r="C22" s="21">
        <v>4408211</v>
      </c>
      <c r="D22" s="22" t="s">
        <v>44</v>
      </c>
      <c r="E22" s="22" t="s">
        <v>43</v>
      </c>
    </row>
    <row r="23" spans="2:5" ht="14.25" customHeight="1" thickBot="1" x14ac:dyDescent="0.25">
      <c r="B23" s="20" t="s">
        <v>45</v>
      </c>
      <c r="C23" s="21">
        <v>4408213</v>
      </c>
      <c r="D23" s="22" t="s">
        <v>46</v>
      </c>
      <c r="E23" s="22" t="s">
        <v>43</v>
      </c>
    </row>
    <row r="24" spans="2:5" ht="14.25" customHeight="1" thickBot="1" x14ac:dyDescent="0.25">
      <c r="B24" s="20" t="s">
        <v>41</v>
      </c>
      <c r="C24" s="21">
        <v>4408216</v>
      </c>
      <c r="D24" s="22" t="s">
        <v>47</v>
      </c>
      <c r="E24" s="22" t="s">
        <v>43</v>
      </c>
    </row>
    <row r="25" spans="2:5" ht="14.25" customHeight="1" x14ac:dyDescent="0.2">
      <c r="B25" s="19"/>
    </row>
    <row r="26" spans="2:5" ht="14.25" customHeight="1" x14ac:dyDescent="0.2">
      <c r="B26" s="23" t="s">
        <v>48</v>
      </c>
    </row>
    <row r="27" spans="2:5" ht="14.25" customHeight="1" thickBot="1" x14ac:dyDescent="0.25">
      <c r="B27" s="18"/>
    </row>
    <row r="28" spans="2:5" ht="14.25" customHeight="1" thickBot="1" x14ac:dyDescent="0.25">
      <c r="B28" s="24" t="s">
        <v>49</v>
      </c>
      <c r="C28" s="25" t="s">
        <v>50</v>
      </c>
      <c r="D28" s="25" t="s">
        <v>51</v>
      </c>
    </row>
    <row r="29" spans="2:5" ht="14.25" customHeight="1" thickBot="1" x14ac:dyDescent="0.25">
      <c r="B29" s="26">
        <v>4115400</v>
      </c>
      <c r="C29" s="27" t="s">
        <v>52</v>
      </c>
      <c r="D29" s="28">
        <v>3.6</v>
      </c>
    </row>
    <row r="30" spans="2:5" ht="14.25" customHeight="1" thickBot="1" x14ac:dyDescent="0.25">
      <c r="B30" s="26">
        <v>4408210</v>
      </c>
      <c r="C30" s="27" t="s">
        <v>53</v>
      </c>
      <c r="D30" s="28">
        <v>4.5</v>
      </c>
    </row>
    <row r="31" spans="2:5" ht="14.25" customHeight="1" thickBot="1" x14ac:dyDescent="0.25">
      <c r="B31" s="26">
        <v>4408211</v>
      </c>
      <c r="C31" s="27" t="s">
        <v>54</v>
      </c>
      <c r="D31" s="28">
        <v>7.6</v>
      </c>
    </row>
    <row r="32" spans="2:5" ht="14.25" customHeight="1" thickBot="1" x14ac:dyDescent="0.25">
      <c r="B32" s="26">
        <v>4408213</v>
      </c>
      <c r="C32" s="27" t="s">
        <v>55</v>
      </c>
      <c r="D32" s="28">
        <v>9.9</v>
      </c>
    </row>
    <row r="33" spans="2:4" ht="14.25" customHeight="1" thickBot="1" x14ac:dyDescent="0.25">
      <c r="B33" s="26">
        <v>4408216</v>
      </c>
      <c r="C33" s="27" t="s">
        <v>56</v>
      </c>
      <c r="D33" s="28">
        <v>4.5999999999999996</v>
      </c>
    </row>
    <row r="34" spans="2:4" ht="14.25" customHeight="1" thickBot="1" x14ac:dyDescent="0.25">
      <c r="B34" s="26">
        <v>4408165</v>
      </c>
      <c r="C34" s="27" t="s">
        <v>57</v>
      </c>
      <c r="D34" s="28">
        <v>46.1</v>
      </c>
    </row>
    <row r="35" spans="2:4" ht="14.25" customHeight="1" thickBot="1" x14ac:dyDescent="0.25">
      <c r="B35" s="26">
        <v>4408166</v>
      </c>
      <c r="C35" s="27" t="s">
        <v>58</v>
      </c>
      <c r="D35" s="28">
        <v>62.4</v>
      </c>
    </row>
    <row r="36" spans="2:4" ht="14.25" customHeight="1" thickBot="1" x14ac:dyDescent="0.25">
      <c r="B36" s="26">
        <v>4408167</v>
      </c>
      <c r="C36" s="27" t="s">
        <v>59</v>
      </c>
      <c r="D36" s="28">
        <v>85</v>
      </c>
    </row>
    <row r="37" spans="2:4" ht="14.25" customHeight="1" thickBot="1" x14ac:dyDescent="0.25">
      <c r="B37" s="26">
        <v>4408168</v>
      </c>
      <c r="C37" s="27" t="s">
        <v>60</v>
      </c>
      <c r="D37" s="28">
        <v>99.2</v>
      </c>
    </row>
    <row r="38" spans="2:4" ht="14.25" customHeight="1" thickBot="1" x14ac:dyDescent="0.25">
      <c r="B38" s="26">
        <v>4408169</v>
      </c>
      <c r="C38" s="27" t="s">
        <v>61</v>
      </c>
      <c r="D38" s="28">
        <v>115</v>
      </c>
    </row>
    <row r="39" spans="2:4" ht="14.25" customHeight="1" x14ac:dyDescent="0.2">
      <c r="B39" s="19"/>
    </row>
    <row r="40" spans="2:4" ht="14.25" customHeight="1" x14ac:dyDescent="0.2"/>
    <row r="41" spans="2:4" ht="14.25" customHeight="1" x14ac:dyDescent="0.2"/>
    <row r="42" spans="2:4" ht="14.25" customHeight="1" x14ac:dyDescent="0.2"/>
    <row r="43" spans="2:4" ht="14.25" customHeight="1" x14ac:dyDescent="0.2"/>
    <row r="44" spans="2:4" ht="14.25" customHeight="1" x14ac:dyDescent="0.2"/>
    <row r="45" spans="2:4" ht="14.25" customHeight="1" x14ac:dyDescent="0.2"/>
    <row r="46" spans="2:4" ht="14.25" customHeight="1" x14ac:dyDescent="0.2"/>
    <row r="47" spans="2:4" ht="14.25" customHeight="1" x14ac:dyDescent="0.2"/>
    <row r="48" spans="2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sheetProtection algorithmName="SHA-512" hashValue="n/PVrRRjpTDjcMFmVxNPG2fUC9TDHvZp70mrbpLjeVWwqRhgG2D4q0YW2wNTnCjziQ44gfgSPBwQ6PvN1EoVLg==" saltValue="YeDtVQVs2AKqKAKZ9gJ1J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Revision Log</vt:lpstr>
      <vt:lpstr>Reserved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Benton</dc:creator>
  <cp:lastModifiedBy>Joana Costa</cp:lastModifiedBy>
  <dcterms:created xsi:type="dcterms:W3CDTF">2020-09-23T13:15:33Z</dcterms:created>
  <dcterms:modified xsi:type="dcterms:W3CDTF">2025-04-30T08:25:22Z</dcterms:modified>
</cp:coreProperties>
</file>